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65" activeTab="0"/>
  </bookViews>
  <sheets>
    <sheet name="Rozpočet" sheetId="1" r:id="rId1"/>
    <sheet name=" príjmy" sheetId="2" r:id="rId2"/>
    <sheet name="výdavky" sheetId="3" r:id="rId3"/>
    <sheet name="Zhrnutie" sheetId="4" r:id="rId4"/>
  </sheets>
  <definedNames/>
  <calcPr fullCalcOnLoad="1"/>
</workbook>
</file>

<file path=xl/comments3.xml><?xml version="1.0" encoding="utf-8"?>
<comments xmlns="http://schemas.openxmlformats.org/spreadsheetml/2006/main">
  <authors>
    <author>YOUR-BA493FB187</author>
  </authors>
  <commentList>
    <comment ref="C9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<sst xmlns="http://schemas.openxmlformats.org/spreadsheetml/2006/main" count="743" uniqueCount="301">
  <si>
    <r>
      <t xml:space="preserve">                                                </t>
    </r>
    <r>
      <rPr>
        <b/>
        <sz val="12"/>
        <color indexed="12"/>
        <rFont val="Arial"/>
        <family val="2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</si>
  <si>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</si>
  <si>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</si>
  <si>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</si>
  <si>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</si>
  <si>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</si>
  <si>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</si>
  <si>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</si>
  <si>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</si>
  <si>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</si>
  <si>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</si>
  <si>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</si>
  <si>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</si>
  <si>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</si>
  <si>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</si>
  <si>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</si>
  <si>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</si>
  <si>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</si>
  <si>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</si>
  <si>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</si>
  <si>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</si>
  <si>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</si>
  <si>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</si>
  <si>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</si>
  <si>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</si>
  <si>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</si>
  <si>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</si>
  <si>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</si>
  <si>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</si>
  <si>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</si>
  <si>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</si>
  <si>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</si>
  <si>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</si>
  <si>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</si>
  <si>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</si>
  <si>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</si>
  <si>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</si>
  <si>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</si>
  <si>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</si>
  <si>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</si>
  <si>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632003 poštové a telekom.služby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</si>
  <si>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</si>
  <si>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</si>
  <si>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</si>
  <si>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</si>
  <si>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</si>
  <si>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</si>
  <si>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</si>
  <si>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</si>
  <si>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</si>
  <si>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</si>
  <si>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</si>
  <si>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</si>
  <si>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</si>
  <si>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</si>
  <si>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633015 palivo do kosačky</t>
  </si>
  <si>
    <t>642014 príspevok jednotlivcovi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</si>
  <si>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</si>
  <si>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</si>
  <si>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</si>
  <si>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</si>
  <si>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</si>
  <si>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</si>
  <si>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</si>
  <si>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633010 pracovné odevy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</si>
  <si>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</si>
  <si>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</si>
  <si>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</si>
  <si>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</si>
  <si>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</si>
  <si>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</si>
  <si>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</si>
  <si>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</si>
  <si>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</si>
  <si>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</si>
  <si>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</si>
  <si>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</si>
  <si>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</si>
  <si>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</si>
  <si>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</si>
  <si>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</si>
  <si>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</si>
  <si>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</si>
  <si>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</si>
  <si>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</si>
  <si>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</si>
  <si>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</si>
  <si>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</si>
  <si>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637002 konkurzy a súťaže,vystúpenia</t>
  </si>
  <si>
    <t xml:space="preserve"> Ostatné  kult.služby KD      spolu</t>
  </si>
  <si>
    <t>09.1.1.1 Materská škola</t>
  </si>
  <si>
    <t>611000 tarifný plat</t>
  </si>
  <si>
    <t>633009 knihy,učebné pomôcky</t>
  </si>
  <si>
    <t>637016 prídel do SF</t>
  </si>
  <si>
    <t>637027 odmeny mimoprac. pomer</t>
  </si>
  <si>
    <t>642015 nemocenské dávky</t>
  </si>
  <si>
    <t>09.1.1.1  materská škola spolu</t>
  </si>
  <si>
    <t>09.1.2.1 Základná škola</t>
  </si>
  <si>
    <t>09.6.0.1 Školské stravovanie</t>
  </si>
  <si>
    <t>09.6.0.1 Školské stravovanie spolu</t>
  </si>
  <si>
    <t>642014 darčeky jednotlivcom dôchod.</t>
  </si>
  <si>
    <t>Bežné výdavky spolu</t>
  </si>
  <si>
    <t>Kapitálové  výdavky spolu</t>
  </si>
  <si>
    <t>11k2</t>
  </si>
  <si>
    <t>821005 Z bank. úverov dlhodobých</t>
  </si>
  <si>
    <t>VÝDAVKY  CELKOM:</t>
  </si>
  <si>
    <t>PRÍJMY   CELKOM :</t>
  </si>
  <si>
    <t>11H</t>
  </si>
  <si>
    <t>454002  pr.prostr. z ost.fond. obce</t>
  </si>
  <si>
    <t xml:space="preserve"> </t>
  </si>
  <si>
    <t>625007 postenie do f.solidarity</t>
  </si>
  <si>
    <t>637027 odmena mimoprac.pomer</t>
  </si>
  <si>
    <t>01.7.0 Splátka úveru</t>
  </si>
  <si>
    <t>Finančné operácie spolu</t>
  </si>
  <si>
    <t>292019 z refundácie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</si>
  <si>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</si>
  <si>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</si>
  <si>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</si>
  <si>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</si>
  <si>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</si>
  <si>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</si>
  <si>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PRÍJMY CELKOM:</t>
  </si>
  <si>
    <t>312001 zo ŠR okr.tr.pren.výkon</t>
  </si>
  <si>
    <t>637037 vratky</t>
  </si>
  <si>
    <t>UZ</t>
  </si>
  <si>
    <t>637012 poplatky a odvody</t>
  </si>
  <si>
    <t>N á v r h  rozpočtu  v €</t>
  </si>
  <si>
    <t>Návrh rozpočtu v €</t>
  </si>
  <si>
    <t>637027 odmeny za mimopr.pomer</t>
  </si>
  <si>
    <t>637011 rozbory</t>
  </si>
  <si>
    <t>0630 Zásobovanie vodou spolu</t>
  </si>
  <si>
    <t>292017 vratky</t>
  </si>
  <si>
    <t>612001osobné príplatky</t>
  </si>
  <si>
    <t>612002 ostatné príplatky</t>
  </si>
  <si>
    <t>612001 osobné priplatky</t>
  </si>
  <si>
    <t>623000 ost.zdrav.poistenie</t>
  </si>
  <si>
    <t>641013 na čl.príspevky prenes.výkon</t>
  </si>
  <si>
    <t>121003 daň z bytov</t>
  </si>
  <si>
    <t>233001 z predaja pozemkov</t>
  </si>
  <si>
    <t>01.1.1.  obce</t>
  </si>
  <si>
    <t>01.1.1. obce   spolu</t>
  </si>
  <si>
    <t>632003 pošt. a telekom.služby</t>
  </si>
  <si>
    <t>637027 odmeny mimopr.pomer</t>
  </si>
  <si>
    <t>08.2.0. Ostatné  kult.služby KD</t>
  </si>
  <si>
    <t>633001 Interierové vybavenie</t>
  </si>
  <si>
    <t>611000 tarifný plat (UPSVaR)</t>
  </si>
  <si>
    <t xml:space="preserve">632001 energia </t>
  </si>
  <si>
    <t>08.4.0 Nábož. a iné spol.služby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</si>
  <si>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</si>
  <si>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</si>
  <si>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</si>
  <si>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</si>
  <si>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</si>
  <si>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</si>
  <si>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</si>
  <si>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</si>
  <si>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</si>
  <si>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625002 starobné poistenie</t>
  </si>
  <si>
    <t>625007 poistenie do rez.f.sol.</t>
  </si>
  <si>
    <t>635002 výpočtovej techn.údržba</t>
  </si>
  <si>
    <t>623000 ost.zdravot.poist.</t>
  </si>
  <si>
    <t>01.1.1. Výkon.a zákonod.org.</t>
  </si>
  <si>
    <t>714001 osobný automobil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</si>
  <si>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</si>
  <si>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</si>
  <si>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</si>
  <si>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</si>
  <si>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</si>
  <si>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</si>
  <si>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</si>
  <si>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 xml:space="preserve">             OBEC    M A N K O V C E</t>
  </si>
  <si>
    <t>312012 zo ŠR -pren.výkon               10</t>
  </si>
  <si>
    <t>08.1.0 Rekr.a šport. služby</t>
  </si>
  <si>
    <t>08.4.0. Nábož. a iné spol. služby</t>
  </si>
  <si>
    <t>08.2.0. Kultúrne  služby</t>
  </si>
  <si>
    <t xml:space="preserve">223003 za stravné </t>
  </si>
  <si>
    <t>1AC1</t>
  </si>
  <si>
    <t>1AC2</t>
  </si>
  <si>
    <t>636001 za nájom pod STKO</t>
  </si>
  <si>
    <t>623000 ost.zdr.poist.</t>
  </si>
  <si>
    <t>623000 ost. zdravot.poistenie</t>
  </si>
  <si>
    <t>71</t>
  </si>
  <si>
    <t xml:space="preserve">312001 zo ŠR okr.tr.pren.výkon       </t>
  </si>
  <si>
    <t>634005 dialničná známka</t>
  </si>
  <si>
    <t>642012 odstupné</t>
  </si>
  <si>
    <t>ROZDIEL:  prebytok rozpočtu</t>
  </si>
  <si>
    <t>223001 za predaj výr.,tovaru a služieb</t>
  </si>
  <si>
    <t>634003 poistenie</t>
  </si>
  <si>
    <t>633010 pracovné pomôcky</t>
  </si>
  <si>
    <t xml:space="preserve">632001 energia  </t>
  </si>
  <si>
    <t>637003 propagácia obce</t>
  </si>
  <si>
    <t>635002 prev.výpoč.techniky</t>
  </si>
  <si>
    <t xml:space="preserve">632001energia </t>
  </si>
  <si>
    <t>633004 prev. stroje,prístroje</t>
  </si>
  <si>
    <t>633004 prev.stroje,prístroje -kosačka</t>
  </si>
  <si>
    <t>09.1.1.1 Predprimárne vzdel. MŠ</t>
  </si>
  <si>
    <t>717002 rekonštrukcia a modernizácia</t>
  </si>
  <si>
    <t>632005 telekomunikačné služby</t>
  </si>
  <si>
    <t>614000 tarifné platy</t>
  </si>
  <si>
    <t>635006 rutinná a štand.údržba-bud.,ob.</t>
  </si>
  <si>
    <t>637004 všeob.služby-prevádzkovanie</t>
  </si>
  <si>
    <t>632005 telekom.služby</t>
  </si>
  <si>
    <t>632003 poštové služby</t>
  </si>
  <si>
    <t>633004 prevádzkové zariadenie</t>
  </si>
  <si>
    <t>632005 telekom. Služby</t>
  </si>
  <si>
    <t>633011 Potraviny soc.odkázané deti</t>
  </si>
  <si>
    <t>637006 školské potreby soc. deti</t>
  </si>
  <si>
    <t>637027 odmeny zam.mimopr.pomer</t>
  </si>
  <si>
    <t>633016 reprezentačné darčeky</t>
  </si>
  <si>
    <t>637036 reprezentačné výdavky-strava</t>
  </si>
  <si>
    <t>632004 komunik.infraštruktúra-internet</t>
  </si>
  <si>
    <t>713004 prev.zar.-osvetlenie</t>
  </si>
  <si>
    <t>713005 špec.prís.-kamerový sys.</t>
  </si>
  <si>
    <t>633011 Potraviny v školskej jedálni</t>
  </si>
  <si>
    <t>223003 za stravné ŠJ</t>
  </si>
  <si>
    <t>2019,2020 a 2021</t>
  </si>
  <si>
    <t>72F</t>
  </si>
  <si>
    <t>131H</t>
  </si>
  <si>
    <t>453000 Prostriedky z predch.rok.</t>
  </si>
  <si>
    <t>453000  Prostrieky z predch. Rok.</t>
  </si>
  <si>
    <t>633005 Špec.str.pr.zar.tech.nár.</t>
  </si>
  <si>
    <t>10.2.0. Staroba</t>
  </si>
  <si>
    <t>Staroba    spolu</t>
  </si>
  <si>
    <t>Očakávaná skutočnosť</t>
  </si>
  <si>
    <t>642015 Na Nemocenské dávky</t>
  </si>
  <si>
    <t>631001 Cestovné náhrady-tuzemské</t>
  </si>
  <si>
    <t>716000 Prípr.a proj.dokument.</t>
  </si>
  <si>
    <t>06.4.0. Verejné osvetlenie</t>
  </si>
  <si>
    <t>717002 Rekonštr.a modernizácia</t>
  </si>
  <si>
    <t>položka</t>
  </si>
  <si>
    <t>podpoložka</t>
  </si>
  <si>
    <t>300 - Granty a transfery</t>
  </si>
  <si>
    <t>200 -  Kapitálové príjmy</t>
  </si>
  <si>
    <t>400 - príjmy finančné</t>
  </si>
  <si>
    <t>600 - hlavná kategória</t>
  </si>
  <si>
    <t>700- kapitálové výdavky</t>
  </si>
  <si>
    <t>800 - Finančné výdavky</t>
  </si>
  <si>
    <t>hl. kat.</t>
  </si>
  <si>
    <t>600</t>
  </si>
  <si>
    <t>hl.kat.</t>
  </si>
  <si>
    <t>100 - daňové príjmy</t>
  </si>
  <si>
    <t>200 -nedaňové príjmy</t>
  </si>
  <si>
    <t>300 - granty a transfery</t>
  </si>
  <si>
    <t>111003 výnos dane z príj.pouk.ÚS</t>
  </si>
  <si>
    <t xml:space="preserve"> skutočnosť</t>
  </si>
  <si>
    <t>za rok 2016</t>
  </si>
  <si>
    <t>za rok 2017</t>
  </si>
  <si>
    <t>za rok 2018</t>
  </si>
  <si>
    <t>na rok 2019</t>
  </si>
  <si>
    <t>na rok 2020</t>
  </si>
  <si>
    <t>na rok 2021</t>
  </si>
  <si>
    <t>Bežné príjmy</t>
  </si>
  <si>
    <t xml:space="preserve">    - 110 -Dane z príjmov a kapitálového majetku</t>
  </si>
  <si>
    <t xml:space="preserve">    - 120 -Dane z majetku</t>
  </si>
  <si>
    <t xml:space="preserve">    - 130 -Dane za tovary a služby</t>
  </si>
  <si>
    <t>200 - nedaňové príjmy</t>
  </si>
  <si>
    <t>Kapitálové príjmy</t>
  </si>
  <si>
    <t>200 - kapitálové príjmy</t>
  </si>
  <si>
    <t>Finančné príjmy</t>
  </si>
  <si>
    <t>400 - príjmy z transakcií s finančnými A a P (Z RF)</t>
  </si>
  <si>
    <t>500 - prijaté úvery, pôžičky</t>
  </si>
  <si>
    <t xml:space="preserve">Príjmy spolu </t>
  </si>
  <si>
    <t>600-výdavky        01.1.1. - obce</t>
  </si>
  <si>
    <t>600-výdavky        01.1.2 - Finančná a rozp.oblasť</t>
  </si>
  <si>
    <t>600-výdavky        01.6.0 - Všeobecné verejné služby</t>
  </si>
  <si>
    <t>600-výdavky        04.5.1 - Cestná doprava</t>
  </si>
  <si>
    <t>600-výdavky        05.1.0 - Nakladanie s odpadmi</t>
  </si>
  <si>
    <t>600-výdavky        05.2.0 - Nakladanie s odpad.vodami</t>
  </si>
  <si>
    <t>600-výdavky        06.2.0 - Rozvoj obcí</t>
  </si>
  <si>
    <t>600-výdavky        06.3.0 - Zásobovanie vodou</t>
  </si>
  <si>
    <t>600-výdavky        06.4.0 - Verejné osvetlenie</t>
  </si>
  <si>
    <t xml:space="preserve">600-výdavky        08.1.0 - Rekreačné a športové služby </t>
  </si>
  <si>
    <t xml:space="preserve">600-výdavky        08.2.0 - Ostatné kult. Služby KD </t>
  </si>
  <si>
    <t>600-výdavky        08.4.0 - Nábož. A iné spol. služby</t>
  </si>
  <si>
    <t>600-výdavky        09.1.1.1 - Materská škola</t>
  </si>
  <si>
    <t>600-výdavky        09.1.2.1 - Základná škola</t>
  </si>
  <si>
    <t>600-výdavky        09.6.0.1 - Školské stravovanie</t>
  </si>
  <si>
    <t>600-výdavky        10.2.0 - Staroba</t>
  </si>
  <si>
    <t xml:space="preserve">   - 650 - Splácanie úrokov a ostatné platby súvisiace s úverom..</t>
  </si>
  <si>
    <t>700 -Kapitálové výdavky</t>
  </si>
  <si>
    <t>700-kapitálové výdavky   05.2.0 - Nakladanie s odp.vodami</t>
  </si>
  <si>
    <t>700-kapitálové výdavky   06.2.0 - Rozvoj obcí</t>
  </si>
  <si>
    <t>700-kapitálové výdavky   06.4.0.- Verejné osvetlenie</t>
  </si>
  <si>
    <t>700-kapitálové výdavky   08.1.0 Rekr. a šport. Služby</t>
  </si>
  <si>
    <t>700-kapitálové výdavky   08.2.0 Kultúrne služby</t>
  </si>
  <si>
    <t>700-kapitálové výdavky   08.4.0 - Nábož. a iné spol. služby</t>
  </si>
  <si>
    <t>700-kapitálové výdavky   09.1.1.1 - Predprimárne vzdel. MŠ</t>
  </si>
  <si>
    <t>700 -Kapitálové výdavky spolu</t>
  </si>
  <si>
    <t>800 -Finančné výdavky</t>
  </si>
  <si>
    <t xml:space="preserve">Výdavky spolu </t>
  </si>
  <si>
    <t>Hospodárenie obce</t>
  </si>
  <si>
    <t>Skutočné</t>
  </si>
  <si>
    <t>plnenie</t>
  </si>
  <si>
    <t>Schválený</t>
  </si>
  <si>
    <t>rozpočet</t>
  </si>
  <si>
    <t>Očakávaná</t>
  </si>
  <si>
    <t xml:space="preserve">                                       R o z p o č e t</t>
  </si>
  <si>
    <t xml:space="preserve">  2019,2020 a 2021</t>
  </si>
  <si>
    <t xml:space="preserve">Rzpočet hospodárenia s finančnými prostriedkami obce Mankovce </t>
  </si>
  <si>
    <t xml:space="preserve"> Zverejnené na úradnej tabuli obce a na e-stránke dňa 17.11.2018</t>
  </si>
  <si>
    <t>( Bez programovej štruktúry) -   Schválenie na hlavné kategórie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</si>
</sst>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-41B]d\.\ mmmm\ yyyy"/>
    <numFmt numFmtId="181" formatCode="0.00;[Red]0.00"/>
  </numFmts>
  <fonts count="10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4"/>
      <color indexed="10"/>
      <name val="Arial"/>
      <family val="2"/>
    </font>
    <font>
      <i/>
      <sz val="14"/>
      <name val="Arial"/>
      <family val="2"/>
    </font>
    <font>
      <b/>
      <i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11"/>
      <color indexed="12"/>
      <name val="Calibri"/>
      <family val="2"/>
    </font>
    <font>
      <i/>
      <sz val="10"/>
      <color indexed="12"/>
      <name val="Calibri"/>
      <family val="2"/>
    </font>
    <font>
      <i/>
      <sz val="11"/>
      <name val="Calibri"/>
      <family val="2"/>
    </font>
    <font>
      <b/>
      <sz val="10"/>
      <color indexed="8"/>
      <name val="Calibri"/>
      <family val="2"/>
    </font>
    <font>
      <b/>
      <i/>
      <sz val="14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i/>
      <sz val="11"/>
      <color theme="1"/>
      <name val="Calibri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</font>
    <font>
      <b/>
      <sz val="10"/>
      <color theme="1"/>
      <name val="Calibri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i/>
      <sz val="14"/>
      <color rgb="FF0070C0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" fontId="1" fillId="0" borderId="11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85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86" fillId="0" borderId="0" xfId="0" applyFont="1" applyAlignment="1">
      <alignment/>
    </xf>
    <xf numFmtId="0" fontId="85" fillId="0" borderId="0" xfId="0" applyFont="1" applyAlignment="1">
      <alignment/>
    </xf>
    <xf numFmtId="2" fontId="87" fillId="0" borderId="10" xfId="0" applyNumberFormat="1" applyFont="1" applyBorder="1" applyAlignment="1">
      <alignment/>
    </xf>
    <xf numFmtId="1" fontId="88" fillId="0" borderId="0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wrapText="1"/>
    </xf>
    <xf numFmtId="2" fontId="0" fillId="0" borderId="13" xfId="0" applyNumberFormat="1" applyFont="1" applyBorder="1" applyAlignment="1">
      <alignment wrapText="1"/>
    </xf>
    <xf numFmtId="2" fontId="0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7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2" fontId="18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/>
    </xf>
    <xf numFmtId="0" fontId="18" fillId="0" borderId="16" xfId="0" applyFont="1" applyBorder="1" applyAlignment="1">
      <alignment/>
    </xf>
    <xf numFmtId="1" fontId="15" fillId="0" borderId="13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17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22" fillId="0" borderId="2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5" fillId="0" borderId="21" xfId="0" applyFont="1" applyBorder="1" applyAlignment="1">
      <alignment/>
    </xf>
    <xf numFmtId="2" fontId="18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0" xfId="0" applyBorder="1" applyAlignment="1">
      <alignment/>
    </xf>
    <xf numFmtId="1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3" fillId="0" borderId="21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1" fontId="17" fillId="0" borderId="24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49" fontId="13" fillId="0" borderId="23" xfId="0" applyNumberFormat="1" applyFont="1" applyBorder="1" applyAlignment="1">
      <alignment/>
    </xf>
    <xf numFmtId="1" fontId="15" fillId="0" borderId="24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/>
    </xf>
    <xf numFmtId="2" fontId="17" fillId="0" borderId="27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87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87" fillId="0" borderId="26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2" fontId="9" fillId="0" borderId="27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2" fontId="85" fillId="0" borderId="13" xfId="0" applyNumberFormat="1" applyFont="1" applyBorder="1" applyAlignment="1">
      <alignment/>
    </xf>
    <xf numFmtId="2" fontId="89" fillId="0" borderId="13" xfId="0" applyNumberFormat="1" applyFont="1" applyBorder="1" applyAlignment="1">
      <alignment/>
    </xf>
    <xf numFmtId="2" fontId="0" fillId="0" borderId="29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/>
    </xf>
    <xf numFmtId="0" fontId="4" fillId="0" borderId="29" xfId="0" applyNumberFormat="1" applyFont="1" applyBorder="1" applyAlignment="1">
      <alignment/>
    </xf>
    <xf numFmtId="0" fontId="4" fillId="0" borderId="29" xfId="0" applyNumberFormat="1" applyFont="1" applyBorder="1" applyAlignment="1">
      <alignment wrapText="1"/>
    </xf>
    <xf numFmtId="0" fontId="4" fillId="0" borderId="27" xfId="0" applyNumberFormat="1" applyFont="1" applyBorder="1" applyAlignment="1">
      <alignment/>
    </xf>
    <xf numFmtId="0" fontId="22" fillId="0" borderId="21" xfId="0" applyNumberFormat="1" applyFont="1" applyBorder="1" applyAlignment="1">
      <alignment/>
    </xf>
    <xf numFmtId="0" fontId="22" fillId="0" borderId="23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0" fontId="9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" fontId="4" fillId="0" borderId="26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5" fillId="0" borderId="0" xfId="0" applyFont="1" applyAlignment="1">
      <alignment/>
    </xf>
    <xf numFmtId="2" fontId="90" fillId="0" borderId="14" xfId="0" applyNumberFormat="1" applyFont="1" applyBorder="1" applyAlignment="1">
      <alignment/>
    </xf>
    <xf numFmtId="0" fontId="0" fillId="0" borderId="31" xfId="0" applyBorder="1" applyAlignment="1">
      <alignment/>
    </xf>
    <xf numFmtId="2" fontId="90" fillId="0" borderId="16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14" fillId="0" borderId="33" xfId="0" applyNumberFormat="1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4" fillId="0" borderId="15" xfId="0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18" fillId="0" borderId="19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2" fontId="18" fillId="0" borderId="35" xfId="0" applyNumberFormat="1" applyFont="1" applyBorder="1" applyAlignment="1">
      <alignment/>
    </xf>
    <xf numFmtId="2" fontId="18" fillId="0" borderId="38" xfId="0" applyNumberFormat="1" applyFont="1" applyBorder="1" applyAlignment="1">
      <alignment/>
    </xf>
    <xf numFmtId="0" fontId="91" fillId="0" borderId="25" xfId="0" applyFont="1" applyBorder="1" applyAlignment="1">
      <alignment horizontal="center" vertical="center"/>
    </xf>
    <xf numFmtId="0" fontId="92" fillId="0" borderId="26" xfId="0" applyFont="1" applyBorder="1" applyAlignment="1">
      <alignment horizontal="left"/>
    </xf>
    <xf numFmtId="2" fontId="93" fillId="0" borderId="26" xfId="0" applyNumberFormat="1" applyFon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2" fontId="18" fillId="0" borderId="36" xfId="0" applyNumberFormat="1" applyFont="1" applyBorder="1" applyAlignment="1">
      <alignment/>
    </xf>
    <xf numFmtId="0" fontId="91" fillId="0" borderId="39" xfId="0" applyFont="1" applyBorder="1" applyAlignment="1">
      <alignment horizontal="center"/>
    </xf>
    <xf numFmtId="0" fontId="92" fillId="0" borderId="40" xfId="0" applyFont="1" applyBorder="1" applyAlignment="1">
      <alignment horizontal="left"/>
    </xf>
    <xf numFmtId="2" fontId="93" fillId="0" borderId="40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92" fillId="0" borderId="15" xfId="0" applyFont="1" applyBorder="1" applyAlignment="1">
      <alignment horizontal="left"/>
    </xf>
    <xf numFmtId="2" fontId="93" fillId="0" borderId="15" xfId="0" applyNumberFormat="1" applyFont="1" applyBorder="1" applyAlignment="1">
      <alignment/>
    </xf>
    <xf numFmtId="2" fontId="93" fillId="0" borderId="22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30" fillId="0" borderId="42" xfId="0" applyNumberFormat="1" applyFont="1" applyBorder="1" applyAlignment="1">
      <alignment/>
    </xf>
    <xf numFmtId="0" fontId="14" fillId="0" borderId="41" xfId="0" applyNumberFormat="1" applyFont="1" applyBorder="1" applyAlignment="1">
      <alignment/>
    </xf>
    <xf numFmtId="2" fontId="18" fillId="0" borderId="42" xfId="0" applyNumberFormat="1" applyFont="1" applyBorder="1" applyAlignment="1">
      <alignment/>
    </xf>
    <xf numFmtId="2" fontId="18" fillId="0" borderId="43" xfId="0" applyNumberFormat="1" applyFont="1" applyBorder="1" applyAlignment="1">
      <alignment/>
    </xf>
    <xf numFmtId="2" fontId="14" fillId="0" borderId="31" xfId="0" applyNumberFormat="1" applyFont="1" applyBorder="1" applyAlignment="1">
      <alignment/>
    </xf>
    <xf numFmtId="49" fontId="11" fillId="0" borderId="4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0" fontId="11" fillId="0" borderId="47" xfId="0" applyNumberFormat="1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22" fillId="0" borderId="50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1" fontId="17" fillId="0" borderId="35" xfId="0" applyNumberFormat="1" applyFont="1" applyBorder="1" applyAlignment="1">
      <alignment/>
    </xf>
    <xf numFmtId="1" fontId="17" fillId="0" borderId="36" xfId="0" applyNumberFormat="1" applyFont="1" applyBorder="1" applyAlignment="1">
      <alignment/>
    </xf>
    <xf numFmtId="2" fontId="14" fillId="0" borderId="51" xfId="0" applyNumberFormat="1" applyFont="1" applyBorder="1" applyAlignment="1">
      <alignment/>
    </xf>
    <xf numFmtId="0" fontId="1" fillId="0" borderId="52" xfId="0" applyFont="1" applyBorder="1" applyAlignment="1">
      <alignment/>
    </xf>
    <xf numFmtId="2" fontId="90" fillId="0" borderId="38" xfId="0" applyNumberFormat="1" applyFont="1" applyBorder="1" applyAlignment="1">
      <alignment/>
    </xf>
    <xf numFmtId="0" fontId="92" fillId="0" borderId="32" xfId="0" applyFont="1" applyBorder="1" applyAlignment="1">
      <alignment/>
    </xf>
    <xf numFmtId="49" fontId="13" fillId="0" borderId="3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15" xfId="0" applyFont="1" applyBorder="1" applyAlignment="1">
      <alignment/>
    </xf>
    <xf numFmtId="49" fontId="1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4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4" fontId="77" fillId="0" borderId="13" xfId="0" applyNumberFormat="1" applyFont="1" applyBorder="1" applyAlignment="1">
      <alignment/>
    </xf>
    <xf numFmtId="4" fontId="77" fillId="0" borderId="14" xfId="0" applyNumberFormat="1" applyFont="1" applyBorder="1" applyAlignment="1">
      <alignment/>
    </xf>
    <xf numFmtId="4" fontId="94" fillId="0" borderId="13" xfId="0" applyNumberFormat="1" applyFont="1" applyBorder="1" applyAlignment="1">
      <alignment/>
    </xf>
    <xf numFmtId="0" fontId="77" fillId="0" borderId="0" xfId="0" applyFont="1" applyAlignment="1">
      <alignment/>
    </xf>
    <xf numFmtId="4" fontId="95" fillId="0" borderId="13" xfId="0" applyNumberFormat="1" applyFont="1" applyBorder="1" applyAlignment="1">
      <alignment/>
    </xf>
    <xf numFmtId="0" fontId="96" fillId="0" borderId="0" xfId="0" applyFont="1" applyAlignment="1">
      <alignment/>
    </xf>
    <xf numFmtId="4" fontId="97" fillId="0" borderId="13" xfId="0" applyNumberFormat="1" applyFont="1" applyBorder="1" applyAlignment="1">
      <alignment/>
    </xf>
    <xf numFmtId="4" fontId="77" fillId="0" borderId="15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77" fillId="0" borderId="10" xfId="0" applyNumberFormat="1" applyFont="1" applyBorder="1" applyAlignment="1">
      <alignment/>
    </xf>
    <xf numFmtId="4" fontId="77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98" fillId="33" borderId="10" xfId="0" applyNumberFormat="1" applyFont="1" applyFill="1" applyBorder="1" applyAlignment="1">
      <alignment/>
    </xf>
    <xf numFmtId="4" fontId="98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97" fillId="0" borderId="10" xfId="0" applyNumberFormat="1" applyFont="1" applyBorder="1" applyAlignment="1">
      <alignment/>
    </xf>
    <xf numFmtId="4" fontId="97" fillId="0" borderId="11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0" fontId="77" fillId="0" borderId="23" xfId="0" applyFont="1" applyBorder="1" applyAlignment="1">
      <alignment/>
    </xf>
    <xf numFmtId="4" fontId="77" fillId="0" borderId="24" xfId="0" applyNumberFormat="1" applyFont="1" applyBorder="1" applyAlignment="1">
      <alignment/>
    </xf>
    <xf numFmtId="0" fontId="95" fillId="0" borderId="23" xfId="0" applyFont="1" applyBorder="1" applyAlignment="1">
      <alignment/>
    </xf>
    <xf numFmtId="4" fontId="94" fillId="0" borderId="24" xfId="0" applyNumberFormat="1" applyFont="1" applyBorder="1" applyAlignment="1">
      <alignment/>
    </xf>
    <xf numFmtId="0" fontId="99" fillId="0" borderId="23" xfId="0" applyFont="1" applyBorder="1" applyAlignment="1">
      <alignment/>
    </xf>
    <xf numFmtId="4" fontId="95" fillId="0" borderId="24" xfId="0" applyNumberFormat="1" applyFont="1" applyBorder="1" applyAlignment="1">
      <alignment/>
    </xf>
    <xf numFmtId="4" fontId="97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4" fontId="77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4" xfId="0" applyNumberFormat="1" applyBorder="1" applyAlignment="1">
      <alignment/>
    </xf>
    <xf numFmtId="0" fontId="77" fillId="0" borderId="20" xfId="0" applyFont="1" applyBorder="1" applyAlignment="1">
      <alignment/>
    </xf>
    <xf numFmtId="4" fontId="77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4" fontId="0" fillId="0" borderId="19" xfId="0" applyNumberFormat="1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98" fillId="33" borderId="20" xfId="0" applyFont="1" applyFill="1" applyBorder="1" applyAlignment="1">
      <alignment/>
    </xf>
    <xf numFmtId="4" fontId="98" fillId="33" borderId="19" xfId="0" applyNumberFormat="1" applyFont="1" applyFill="1" applyBorder="1" applyAlignment="1">
      <alignment/>
    </xf>
    <xf numFmtId="0" fontId="0" fillId="0" borderId="53" xfId="0" applyBorder="1" applyAlignment="1">
      <alignment/>
    </xf>
    <xf numFmtId="4" fontId="0" fillId="0" borderId="54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99" fillId="0" borderId="20" xfId="0" applyFont="1" applyBorder="1" applyAlignment="1">
      <alignment/>
    </xf>
    <xf numFmtId="4" fontId="97" fillId="0" borderId="19" xfId="0" applyNumberFormat="1" applyFont="1" applyBorder="1" applyAlignment="1">
      <alignment/>
    </xf>
    <xf numFmtId="0" fontId="100" fillId="0" borderId="20" xfId="0" applyFont="1" applyBorder="1" applyAlignment="1">
      <alignment/>
    </xf>
    <xf numFmtId="0" fontId="62" fillId="0" borderId="20" xfId="0" applyFont="1" applyBorder="1" applyAlignment="1">
      <alignment/>
    </xf>
    <xf numFmtId="0" fontId="0" fillId="34" borderId="25" xfId="0" applyFill="1" applyBorder="1" applyAlignment="1">
      <alignment/>
    </xf>
    <xf numFmtId="4" fontId="0" fillId="34" borderId="26" xfId="0" applyNumberFormat="1" applyFill="1" applyBorder="1" applyAlignment="1">
      <alignment/>
    </xf>
    <xf numFmtId="4" fontId="0" fillId="34" borderId="55" xfId="0" applyNumberFormat="1" applyFill="1" applyBorder="1" applyAlignment="1">
      <alignment/>
    </xf>
    <xf numFmtId="4" fontId="0" fillId="34" borderId="27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77" fillId="33" borderId="56" xfId="0" applyFont="1" applyFill="1" applyBorder="1" applyAlignment="1">
      <alignment/>
    </xf>
    <xf numFmtId="4" fontId="77" fillId="33" borderId="17" xfId="0" applyNumberFormat="1" applyFont="1" applyFill="1" applyBorder="1" applyAlignment="1">
      <alignment/>
    </xf>
    <xf numFmtId="4" fontId="77" fillId="33" borderId="18" xfId="0" applyNumberFormat="1" applyFont="1" applyFill="1" applyBorder="1" applyAlignment="1">
      <alignment/>
    </xf>
    <xf numFmtId="4" fontId="77" fillId="33" borderId="57" xfId="0" applyNumberFormat="1" applyFont="1" applyFill="1" applyBorder="1" applyAlignment="1">
      <alignment/>
    </xf>
    <xf numFmtId="0" fontId="17" fillId="0" borderId="47" xfId="0" applyFont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58" xfId="0" applyFont="1" applyFill="1" applyBorder="1" applyAlignment="1">
      <alignment horizontal="center"/>
    </xf>
    <xf numFmtId="0" fontId="101" fillId="33" borderId="45" xfId="0" applyFont="1" applyFill="1" applyBorder="1" applyAlignment="1">
      <alignment horizontal="center"/>
    </xf>
    <xf numFmtId="0" fontId="17" fillId="33" borderId="59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60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0" borderId="30" xfId="0" applyFont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0" fontId="101" fillId="33" borderId="62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0" borderId="28" xfId="0" applyFont="1" applyBorder="1" applyAlignment="1">
      <alignment/>
    </xf>
    <xf numFmtId="0" fontId="17" fillId="33" borderId="64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center"/>
    </xf>
    <xf numFmtId="0" fontId="17" fillId="33" borderId="6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68" xfId="0" applyBorder="1" applyAlignment="1">
      <alignment wrapText="1"/>
    </xf>
    <xf numFmtId="0" fontId="0" fillId="0" borderId="6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" fontId="2" fillId="0" borderId="70" xfId="0" applyNumberFormat="1" applyFont="1" applyBorder="1" applyAlignment="1">
      <alignment/>
    </xf>
    <xf numFmtId="2" fontId="17" fillId="0" borderId="67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17" fillId="0" borderId="2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9" fillId="0" borderId="53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71" xfId="0" applyBorder="1" applyAlignment="1">
      <alignment/>
    </xf>
    <xf numFmtId="0" fontId="0" fillId="0" borderId="66" xfId="0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29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2" fontId="27" fillId="0" borderId="45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8" fillId="0" borderId="72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71" xfId="0" applyFont="1" applyBorder="1" applyAlignment="1">
      <alignment/>
    </xf>
    <xf numFmtId="0" fontId="29" fillId="0" borderId="64" xfId="0" applyFont="1" applyBorder="1" applyAlignment="1">
      <alignment/>
    </xf>
    <xf numFmtId="0" fontId="29" fillId="0" borderId="66" xfId="0" applyFont="1" applyBorder="1" applyAlignment="1">
      <alignment/>
    </xf>
    <xf numFmtId="0" fontId="28" fillId="0" borderId="73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59" xfId="0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75" xfId="0" applyFont="1" applyBorder="1" applyAlignment="1">
      <alignment/>
    </xf>
    <xf numFmtId="0" fontId="29" fillId="0" borderId="16" xfId="0" applyFont="1" applyBorder="1" applyAlignment="1">
      <alignment/>
    </xf>
    <xf numFmtId="2" fontId="27" fillId="0" borderId="46" xfId="0" applyNumberFormat="1" applyFont="1" applyBorder="1" applyAlignment="1">
      <alignment/>
    </xf>
    <xf numFmtId="2" fontId="27" fillId="0" borderId="24" xfId="0" applyNumberFormat="1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75" xfId="0" applyFont="1" applyBorder="1" applyAlignment="1">
      <alignment/>
    </xf>
    <xf numFmtId="0" fontId="15" fillId="0" borderId="16" xfId="0" applyFont="1" applyBorder="1" applyAlignment="1">
      <alignment/>
    </xf>
    <xf numFmtId="2" fontId="14" fillId="0" borderId="76" xfId="0" applyNumberFormat="1" applyFont="1" applyBorder="1" applyAlignment="1">
      <alignment/>
    </xf>
    <xf numFmtId="2" fontId="14" fillId="0" borderId="59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2" fontId="30" fillId="0" borderId="1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30" fillId="0" borderId="77" xfId="0" applyNumberFormat="1" applyFont="1" applyBorder="1" applyAlignment="1">
      <alignment/>
    </xf>
    <xf numFmtId="2" fontId="30" fillId="0" borderId="78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2" xfId="0" applyFont="1" applyBorder="1" applyAlignment="1">
      <alignment/>
    </xf>
    <xf numFmtId="2" fontId="2" fillId="0" borderId="65" xfId="0" applyNumberFormat="1" applyFont="1" applyBorder="1" applyAlignment="1">
      <alignment/>
    </xf>
    <xf numFmtId="0" fontId="17" fillId="0" borderId="6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1" fillId="0" borderId="47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vertical="center"/>
    </xf>
    <xf numFmtId="2" fontId="0" fillId="0" borderId="68" xfId="0" applyNumberFormat="1" applyBorder="1" applyAlignment="1">
      <alignment horizontal="center" vertical="center" wrapText="1"/>
    </xf>
    <xf numFmtId="2" fontId="2" fillId="0" borderId="55" xfId="0" applyNumberFormat="1" applyFont="1" applyBorder="1" applyAlignment="1">
      <alignment/>
    </xf>
    <xf numFmtId="2" fontId="2" fillId="0" borderId="79" xfId="0" applyNumberFormat="1" applyFont="1" applyBorder="1" applyAlignment="1">
      <alignment/>
    </xf>
    <xf numFmtId="2" fontId="92" fillId="0" borderId="14" xfId="0" applyNumberFormat="1" applyFont="1" applyBorder="1" applyAlignment="1">
      <alignment/>
    </xf>
    <xf numFmtId="2" fontId="92" fillId="0" borderId="16" xfId="0" applyNumberFormat="1" applyFont="1" applyBorder="1" applyAlignment="1">
      <alignment/>
    </xf>
    <xf numFmtId="2" fontId="90" fillId="0" borderId="14" xfId="0" applyNumberFormat="1" applyFont="1" applyBorder="1" applyAlignment="1">
      <alignment/>
    </xf>
    <xf numFmtId="2" fontId="90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93" fillId="0" borderId="16" xfId="0" applyFont="1" applyBorder="1" applyAlignment="1">
      <alignment/>
    </xf>
    <xf numFmtId="0" fontId="102" fillId="0" borderId="16" xfId="0" applyFont="1" applyBorder="1" applyAlignment="1">
      <alignment/>
    </xf>
    <xf numFmtId="0" fontId="103" fillId="0" borderId="16" xfId="0" applyFont="1" applyBorder="1" applyAlignment="1">
      <alignment/>
    </xf>
    <xf numFmtId="2" fontId="90" fillId="0" borderId="18" xfId="0" applyNumberFormat="1" applyFont="1" applyBorder="1" applyAlignment="1">
      <alignment/>
    </xf>
    <xf numFmtId="2" fontId="90" fillId="0" borderId="68" xfId="0" applyNumberFormat="1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17" fillId="0" borderId="79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45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2" fontId="13" fillId="0" borderId="14" xfId="0" applyNumberFormat="1" applyFont="1" applyBorder="1" applyAlignment="1">
      <alignment/>
    </xf>
    <xf numFmtId="2" fontId="90" fillId="0" borderId="38" xfId="0" applyNumberFormat="1" applyFont="1" applyBorder="1" applyAlignment="1">
      <alignment/>
    </xf>
    <xf numFmtId="0" fontId="102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3" fillId="0" borderId="32" xfId="0" applyFont="1" applyBorder="1" applyAlignment="1">
      <alignment/>
    </xf>
    <xf numFmtId="0" fontId="0" fillId="0" borderId="16" xfId="0" applyFont="1" applyBorder="1" applyAlignment="1">
      <alignment/>
    </xf>
    <xf numFmtId="0" fontId="93" fillId="0" borderId="32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1" xfId="33" applyNumberFormat="1" applyFont="1" applyBorder="1" applyAlignment="1">
      <alignment/>
    </xf>
    <xf numFmtId="0" fontId="0" fillId="0" borderId="12" xfId="0" applyNumberFormat="1" applyBorder="1" applyAlignment="1">
      <alignment/>
    </xf>
    <xf numFmtId="2" fontId="90" fillId="0" borderId="11" xfId="0" applyNumberFormat="1" applyFont="1" applyBorder="1" applyAlignment="1">
      <alignment/>
    </xf>
    <xf numFmtId="0" fontId="92" fillId="0" borderId="12" xfId="0" applyFont="1" applyBorder="1" applyAlignment="1">
      <alignment/>
    </xf>
    <xf numFmtId="0" fontId="18" fillId="0" borderId="31" xfId="0" applyFont="1" applyBorder="1" applyAlignment="1">
      <alignment/>
    </xf>
    <xf numFmtId="0" fontId="15" fillId="0" borderId="16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14" fillId="0" borderId="31" xfId="0" applyFont="1" applyBorder="1" applyAlignment="1">
      <alignment/>
    </xf>
    <xf numFmtId="0" fontId="1" fillId="0" borderId="16" xfId="0" applyFont="1" applyBorder="1" applyAlignment="1">
      <alignment/>
    </xf>
    <xf numFmtId="2" fontId="92" fillId="0" borderId="32" xfId="0" applyNumberFormat="1" applyFont="1" applyBorder="1" applyAlignment="1">
      <alignment/>
    </xf>
    <xf numFmtId="0" fontId="92" fillId="0" borderId="3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/>
    </xf>
    <xf numFmtId="9" fontId="1" fillId="0" borderId="11" xfId="44" applyFont="1" applyBorder="1" applyAlignment="1">
      <alignment/>
    </xf>
    <xf numFmtId="2" fontId="20" fillId="0" borderId="55" xfId="0" applyNumberFormat="1" applyFont="1" applyBorder="1" applyAlignment="1">
      <alignment horizontal="center"/>
    </xf>
    <xf numFmtId="2" fontId="21" fillId="0" borderId="79" xfId="0" applyNumberFormat="1" applyFont="1" applyBorder="1" applyAlignment="1">
      <alignment horizontal="center"/>
    </xf>
    <xf numFmtId="2" fontId="104" fillId="0" borderId="14" xfId="0" applyNumberFormat="1" applyFont="1" applyBorder="1" applyAlignment="1">
      <alignment horizontal="center"/>
    </xf>
    <xf numFmtId="2" fontId="105" fillId="0" borderId="1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2" fillId="0" borderId="47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 wrapText="1"/>
    </xf>
    <xf numFmtId="2" fontId="17" fillId="0" borderId="68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68" xfId="0" applyFont="1" applyBorder="1" applyAlignment="1">
      <alignment wrapText="1"/>
    </xf>
    <xf numFmtId="0" fontId="17" fillId="0" borderId="6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7" max="7" width="11.00390625" style="0" customWidth="1"/>
  </cols>
  <sheetData>
    <row r="1" spans="1:8" ht="15">
      <c r="A1" s="329"/>
      <c r="B1" s="330"/>
      <c r="C1" s="329"/>
      <c r="D1" s="329"/>
      <c r="E1" s="329"/>
      <c r="F1" s="329"/>
      <c r="G1" s="329"/>
      <c r="H1" s="329"/>
    </row>
    <row r="2" spans="1:8" ht="15">
      <c r="A2" s="329"/>
      <c r="B2" s="15"/>
      <c r="C2" s="329"/>
      <c r="D2" s="329"/>
      <c r="E2" s="329"/>
      <c r="F2" s="329"/>
      <c r="G2" s="329"/>
      <c r="H2" s="329"/>
    </row>
    <row r="3" spans="1:8" ht="15.75">
      <c r="A3" s="2" t="s">
        <v>170</v>
      </c>
      <c r="B3" s="65"/>
      <c r="C3" s="329"/>
      <c r="D3" s="329"/>
      <c r="E3" s="329"/>
      <c r="F3" s="329"/>
      <c r="G3" s="329"/>
      <c r="H3" s="329"/>
    </row>
    <row r="4" ht="12.75">
      <c r="B4" s="23"/>
    </row>
    <row r="5" ht="12.75">
      <c r="B5" s="23"/>
    </row>
    <row r="6" ht="12.75">
      <c r="B6" s="23"/>
    </row>
    <row r="7" ht="12.75">
      <c r="B7" s="23"/>
    </row>
    <row r="8" ht="12.75">
      <c r="B8" s="23"/>
    </row>
    <row r="9" ht="12.75">
      <c r="B9" s="23"/>
    </row>
    <row r="10" ht="12.75">
      <c r="B10" s="23"/>
    </row>
    <row r="11" spans="1:8" ht="15.75">
      <c r="A11" s="2"/>
      <c r="B11" s="16"/>
      <c r="C11" s="329"/>
      <c r="D11" s="328"/>
      <c r="E11" s="329"/>
      <c r="F11" s="329"/>
      <c r="G11" s="329"/>
      <c r="H11" s="329"/>
    </row>
    <row r="12" spans="1:8" ht="15.75">
      <c r="A12" s="2"/>
      <c r="B12" s="16"/>
      <c r="C12" s="329"/>
      <c r="D12" s="329"/>
      <c r="E12" s="329"/>
      <c r="F12" s="329"/>
      <c r="G12" s="329"/>
      <c r="H12" s="329"/>
    </row>
    <row r="13" spans="1:8" ht="15.75">
      <c r="A13" s="2" t="s">
        <v>0</v>
      </c>
      <c r="B13" s="16"/>
      <c r="C13" s="329"/>
      <c r="D13" s="329"/>
      <c r="E13" s="329"/>
      <c r="F13" s="329"/>
      <c r="G13" s="329"/>
      <c r="H13" s="329"/>
    </row>
    <row r="14" spans="1:8" ht="15.75">
      <c r="A14" s="2"/>
      <c r="B14" s="16"/>
      <c r="C14" s="333" t="s">
        <v>297</v>
      </c>
      <c r="D14" s="333"/>
      <c r="E14" s="333"/>
      <c r="F14" s="329"/>
      <c r="G14" s="329"/>
      <c r="H14" s="329"/>
    </row>
    <row r="15" spans="1:8" ht="15.75">
      <c r="A15" s="2"/>
      <c r="B15" s="16"/>
      <c r="C15" s="329"/>
      <c r="D15" s="329"/>
      <c r="E15" s="329"/>
      <c r="F15" s="329"/>
      <c r="G15" s="329"/>
      <c r="H15" s="329"/>
    </row>
    <row r="16" ht="12.75">
      <c r="B16" s="23"/>
    </row>
    <row r="17" ht="12.75">
      <c r="B17" s="23"/>
    </row>
    <row r="18" ht="12.75">
      <c r="B18" s="23"/>
    </row>
    <row r="19" ht="12.75">
      <c r="B19" s="23"/>
    </row>
    <row r="20" ht="12.75">
      <c r="B20" s="23"/>
    </row>
    <row r="21" ht="12.75">
      <c r="B21" s="23"/>
    </row>
    <row r="22" ht="12.75">
      <c r="B22" s="23"/>
    </row>
    <row r="23" ht="12.75">
      <c r="B23" s="23"/>
    </row>
    <row r="24" ht="12.75">
      <c r="B24" s="23"/>
    </row>
    <row r="25" ht="12.75">
      <c r="B25" s="23"/>
    </row>
    <row r="26" spans="2:7" ht="12.75">
      <c r="B26" s="66" t="s">
        <v>298</v>
      </c>
      <c r="C26" s="334"/>
      <c r="D26" s="334"/>
      <c r="E26" s="334"/>
      <c r="F26" s="334"/>
      <c r="G26" s="334"/>
    </row>
    <row r="27" spans="2:3" ht="12.75">
      <c r="B27" s="66" t="s">
        <v>299</v>
      </c>
      <c r="C27" s="163"/>
    </row>
    <row r="28" ht="12.75">
      <c r="B28" s="331" t="s">
        <v>300</v>
      </c>
    </row>
    <row r="29" ht="12.75">
      <c r="B29" s="23"/>
    </row>
    <row r="30" ht="12.75">
      <c r="B30" s="23"/>
    </row>
    <row r="31" ht="12.75">
      <c r="B31" s="23"/>
    </row>
    <row r="32" ht="12.75">
      <c r="B32" s="23"/>
    </row>
    <row r="33" ht="12.75">
      <c r="B33" s="23"/>
    </row>
    <row r="34" ht="12.75">
      <c r="B34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25">
      <selection activeCell="M15" sqref="M15"/>
    </sheetView>
  </sheetViews>
  <sheetFormatPr defaultColWidth="9.140625" defaultRowHeight="12.75"/>
  <cols>
    <col min="1" max="1" width="8.00390625" style="0" customWidth="1"/>
    <col min="2" max="2" width="38.7109375" style="0" customWidth="1"/>
    <col min="3" max="3" width="12.140625" style="0" customWidth="1"/>
    <col min="4" max="4" width="12.7109375" style="0" customWidth="1"/>
    <col min="5" max="5" width="12.28125" style="0" customWidth="1"/>
    <col min="6" max="6" width="11.8515625" style="0" customWidth="1"/>
    <col min="7" max="7" width="12.57421875" style="0" customWidth="1"/>
    <col min="8" max="8" width="12.421875" style="0" customWidth="1"/>
    <col min="9" max="9" width="12.00390625" style="0" customWidth="1"/>
    <col min="11" max="11" width="9.57421875" style="0" bestFit="1" customWidth="1"/>
  </cols>
  <sheetData>
    <row r="1" spans="1:9" ht="15.75">
      <c r="A1" s="2" t="s">
        <v>0</v>
      </c>
      <c r="B1" s="16"/>
      <c r="C1" s="1"/>
      <c r="D1" s="1"/>
      <c r="E1" s="1"/>
      <c r="F1" s="1"/>
      <c r="G1" s="1"/>
      <c r="H1" s="1"/>
      <c r="I1" s="1"/>
    </row>
    <row r="2" spans="1:9" ht="15.75">
      <c r="A2" s="2"/>
      <c r="B2" s="16"/>
      <c r="C2" s="353" t="s">
        <v>215</v>
      </c>
      <c r="D2" s="353"/>
      <c r="E2" s="353"/>
      <c r="F2" s="1"/>
      <c r="G2" s="1"/>
      <c r="H2" s="1"/>
      <c r="I2" s="1"/>
    </row>
    <row r="3" spans="1:9" ht="15.75">
      <c r="A3" s="4" t="s">
        <v>1</v>
      </c>
      <c r="B3" s="17"/>
      <c r="C3" s="1"/>
      <c r="D3" s="1"/>
      <c r="E3" s="51"/>
      <c r="F3" s="52"/>
      <c r="G3" s="51"/>
      <c r="H3" s="55"/>
      <c r="I3" s="55"/>
    </row>
    <row r="4" spans="1:9" ht="15.75" thickBot="1">
      <c r="A4" s="1"/>
      <c r="B4" s="18"/>
      <c r="C4" s="1"/>
      <c r="D4" s="54"/>
      <c r="E4" s="51"/>
      <c r="F4" s="51"/>
      <c r="G4" s="51"/>
      <c r="H4" s="51"/>
      <c r="I4" s="51"/>
    </row>
    <row r="5" spans="1:9" ht="22.5">
      <c r="A5" s="335" t="s">
        <v>4</v>
      </c>
      <c r="B5" s="337" t="s">
        <v>5</v>
      </c>
      <c r="C5" s="339" t="s">
        <v>6</v>
      </c>
      <c r="D5" s="340"/>
      <c r="E5" s="150" t="s">
        <v>12</v>
      </c>
      <c r="F5" s="135" t="s">
        <v>7</v>
      </c>
      <c r="G5" s="341" t="s">
        <v>7</v>
      </c>
      <c r="H5" s="342"/>
      <c r="I5" s="343"/>
    </row>
    <row r="6" spans="1:9" ht="15.75" thickBot="1">
      <c r="A6" s="336"/>
      <c r="B6" s="338"/>
      <c r="C6" s="143">
        <v>2016</v>
      </c>
      <c r="D6" s="143">
        <v>2017</v>
      </c>
      <c r="E6" s="160">
        <v>2018</v>
      </c>
      <c r="F6" s="145">
        <v>2018</v>
      </c>
      <c r="G6" s="144">
        <v>2019</v>
      </c>
      <c r="H6" s="144">
        <v>2020</v>
      </c>
      <c r="I6" s="146">
        <v>2021</v>
      </c>
    </row>
    <row r="7" spans="1:9" ht="15">
      <c r="A7" s="157">
        <v>41</v>
      </c>
      <c r="B7" s="159" t="s">
        <v>243</v>
      </c>
      <c r="C7" s="63">
        <v>139321</v>
      </c>
      <c r="D7" s="63">
        <v>145445</v>
      </c>
      <c r="E7" s="63">
        <v>144000</v>
      </c>
      <c r="F7" s="63">
        <v>162645</v>
      </c>
      <c r="G7" s="63">
        <v>159000</v>
      </c>
      <c r="H7" s="63">
        <f>G7</f>
        <v>159000</v>
      </c>
      <c r="I7" s="120">
        <f>H7</f>
        <v>159000</v>
      </c>
    </row>
    <row r="8" spans="1:9" ht="15">
      <c r="A8" s="151">
        <v>41</v>
      </c>
      <c r="B8" s="14" t="s">
        <v>15</v>
      </c>
      <c r="C8" s="13">
        <v>8214</v>
      </c>
      <c r="D8" s="13">
        <v>8457</v>
      </c>
      <c r="E8" s="13">
        <v>8400</v>
      </c>
      <c r="F8" s="13">
        <v>8400</v>
      </c>
      <c r="G8" s="13">
        <v>8500</v>
      </c>
      <c r="H8" s="13">
        <f aca="true" t="shared" si="0" ref="H8:I35">G8</f>
        <v>8500</v>
      </c>
      <c r="I8" s="94">
        <f>H8</f>
        <v>8500</v>
      </c>
    </row>
    <row r="9" spans="1:9" ht="15">
      <c r="A9" s="151">
        <v>41</v>
      </c>
      <c r="B9" s="14" t="s">
        <v>13</v>
      </c>
      <c r="C9" s="13">
        <v>2412</v>
      </c>
      <c r="D9" s="13">
        <v>2401</v>
      </c>
      <c r="E9" s="13">
        <v>2400</v>
      </c>
      <c r="F9" s="13">
        <v>2400</v>
      </c>
      <c r="G9" s="13">
        <v>2400</v>
      </c>
      <c r="H9" s="13">
        <f t="shared" si="0"/>
        <v>2400</v>
      </c>
      <c r="I9" s="94">
        <f t="shared" si="0"/>
        <v>2400</v>
      </c>
    </row>
    <row r="10" spans="1:11" ht="15">
      <c r="A10" s="151">
        <v>41</v>
      </c>
      <c r="B10" s="14" t="s">
        <v>137</v>
      </c>
      <c r="C10" s="13">
        <v>12</v>
      </c>
      <c r="D10" s="13">
        <v>12</v>
      </c>
      <c r="E10" s="13">
        <v>12</v>
      </c>
      <c r="F10" s="13">
        <v>12</v>
      </c>
      <c r="G10" s="13">
        <v>12</v>
      </c>
      <c r="H10" s="13">
        <f>G10</f>
        <v>12</v>
      </c>
      <c r="I10" s="94">
        <f>H10</f>
        <v>12</v>
      </c>
      <c r="K10" s="36"/>
    </row>
    <row r="11" spans="1:9" ht="15">
      <c r="A11" s="157">
        <v>41</v>
      </c>
      <c r="B11" s="159" t="s">
        <v>14</v>
      </c>
      <c r="C11" s="63">
        <v>515</v>
      </c>
      <c r="D11" s="63">
        <v>475</v>
      </c>
      <c r="E11" s="63">
        <v>470</v>
      </c>
      <c r="F11" s="63">
        <v>465</v>
      </c>
      <c r="G11" s="63">
        <v>500</v>
      </c>
      <c r="H11" s="63">
        <f t="shared" si="0"/>
        <v>500</v>
      </c>
      <c r="I11" s="120">
        <f t="shared" si="0"/>
        <v>500</v>
      </c>
    </row>
    <row r="12" spans="1:9" ht="15">
      <c r="A12" s="151">
        <v>41</v>
      </c>
      <c r="B12" s="14" t="s">
        <v>16</v>
      </c>
      <c r="C12" s="13">
        <v>7793</v>
      </c>
      <c r="D12" s="13">
        <v>8924</v>
      </c>
      <c r="E12" s="13">
        <v>8900</v>
      </c>
      <c r="F12" s="13">
        <v>8900</v>
      </c>
      <c r="G12" s="13">
        <v>8900</v>
      </c>
      <c r="H12" s="13">
        <f>G12</f>
        <v>8900</v>
      </c>
      <c r="I12" s="94">
        <f>H12</f>
        <v>8900</v>
      </c>
    </row>
    <row r="13" spans="1:9" ht="15.75" thickBot="1">
      <c r="A13" s="237"/>
      <c r="B13" s="238" t="s">
        <v>240</v>
      </c>
      <c r="C13" s="207">
        <f aca="true" t="shared" si="1" ref="C13:H13">SUM(C7:C12)</f>
        <v>158267</v>
      </c>
      <c r="D13" s="207">
        <f t="shared" si="1"/>
        <v>165714</v>
      </c>
      <c r="E13" s="207">
        <f t="shared" si="1"/>
        <v>164182</v>
      </c>
      <c r="F13" s="207">
        <f t="shared" si="1"/>
        <v>182822</v>
      </c>
      <c r="G13" s="207">
        <f t="shared" si="1"/>
        <v>179312</v>
      </c>
      <c r="H13" s="207">
        <f t="shared" si="1"/>
        <v>179312</v>
      </c>
      <c r="I13" s="208">
        <f>H13</f>
        <v>179312</v>
      </c>
    </row>
    <row r="14" spans="1:9" ht="15.75" thickTop="1">
      <c r="A14" s="157">
        <v>41</v>
      </c>
      <c r="B14" s="159" t="s">
        <v>17</v>
      </c>
      <c r="C14" s="63">
        <v>204</v>
      </c>
      <c r="D14" s="63">
        <v>230</v>
      </c>
      <c r="E14" s="63">
        <v>198</v>
      </c>
      <c r="F14" s="63">
        <v>198</v>
      </c>
      <c r="G14" s="63">
        <v>198</v>
      </c>
      <c r="H14" s="63">
        <f t="shared" si="0"/>
        <v>198</v>
      </c>
      <c r="I14" s="120">
        <f t="shared" si="0"/>
        <v>198</v>
      </c>
    </row>
    <row r="15" spans="1:13" ht="15">
      <c r="A15" s="151">
        <v>41</v>
      </c>
      <c r="B15" s="19" t="s">
        <v>18</v>
      </c>
      <c r="C15" s="13">
        <v>190</v>
      </c>
      <c r="D15" s="13">
        <v>110</v>
      </c>
      <c r="E15" s="13">
        <v>150</v>
      </c>
      <c r="F15" s="13">
        <v>150</v>
      </c>
      <c r="G15" s="13">
        <v>130</v>
      </c>
      <c r="H15" s="13">
        <f t="shared" si="0"/>
        <v>130</v>
      </c>
      <c r="I15" s="94">
        <f t="shared" si="0"/>
        <v>130</v>
      </c>
      <c r="M15" s="262"/>
    </row>
    <row r="16" spans="1:9" ht="15">
      <c r="A16" s="151">
        <v>41</v>
      </c>
      <c r="B16" s="14" t="s">
        <v>19</v>
      </c>
      <c r="C16" s="13">
        <v>738</v>
      </c>
      <c r="D16" s="13">
        <v>687</v>
      </c>
      <c r="E16" s="13">
        <v>700</v>
      </c>
      <c r="F16" s="13">
        <v>800</v>
      </c>
      <c r="G16" s="13">
        <v>750</v>
      </c>
      <c r="H16" s="13">
        <f t="shared" si="0"/>
        <v>750</v>
      </c>
      <c r="I16" s="94">
        <f t="shared" si="0"/>
        <v>750</v>
      </c>
    </row>
    <row r="17" spans="1:9" ht="15">
      <c r="A17" s="151">
        <v>41</v>
      </c>
      <c r="B17" s="14" t="s">
        <v>148</v>
      </c>
      <c r="C17" s="13">
        <v>0</v>
      </c>
      <c r="D17" s="13">
        <v>64</v>
      </c>
      <c r="E17" s="13">
        <v>0</v>
      </c>
      <c r="F17" s="13">
        <v>122</v>
      </c>
      <c r="G17" s="13">
        <v>0</v>
      </c>
      <c r="H17" s="13">
        <f t="shared" si="0"/>
        <v>0</v>
      </c>
      <c r="I17" s="94">
        <f t="shared" si="0"/>
        <v>0</v>
      </c>
    </row>
    <row r="18" spans="1:9" ht="15">
      <c r="A18" s="151">
        <v>41</v>
      </c>
      <c r="B18" s="14" t="s">
        <v>186</v>
      </c>
      <c r="C18" s="13">
        <v>19684</v>
      </c>
      <c r="D18" s="13">
        <v>19677</v>
      </c>
      <c r="E18" s="13">
        <v>20000</v>
      </c>
      <c r="F18" s="13">
        <v>19750</v>
      </c>
      <c r="G18" s="13">
        <v>20500</v>
      </c>
      <c r="H18" s="13">
        <f t="shared" si="0"/>
        <v>20500</v>
      </c>
      <c r="I18" s="94">
        <f t="shared" si="0"/>
        <v>20500</v>
      </c>
    </row>
    <row r="19" spans="1:9" ht="15">
      <c r="A19" s="151">
        <v>41</v>
      </c>
      <c r="B19" s="14" t="s">
        <v>20</v>
      </c>
      <c r="C19" s="13">
        <v>620</v>
      </c>
      <c r="D19" s="13">
        <v>594</v>
      </c>
      <c r="E19" s="13">
        <v>630</v>
      </c>
      <c r="F19" s="13">
        <v>630</v>
      </c>
      <c r="G19" s="13">
        <v>650</v>
      </c>
      <c r="H19" s="13">
        <f t="shared" si="0"/>
        <v>650</v>
      </c>
      <c r="I19" s="94">
        <f t="shared" si="0"/>
        <v>650</v>
      </c>
    </row>
    <row r="20" spans="1:9" ht="15">
      <c r="A20" s="151">
        <v>41</v>
      </c>
      <c r="B20" s="14" t="s">
        <v>175</v>
      </c>
      <c r="C20" s="13">
        <v>1309</v>
      </c>
      <c r="D20" s="13">
        <v>1489</v>
      </c>
      <c r="E20" s="13">
        <v>1200</v>
      </c>
      <c r="F20" s="13">
        <v>1350</v>
      </c>
      <c r="G20" s="13">
        <v>1300</v>
      </c>
      <c r="H20" s="13">
        <f t="shared" si="0"/>
        <v>1300</v>
      </c>
      <c r="I20" s="94">
        <f t="shared" si="0"/>
        <v>1300</v>
      </c>
    </row>
    <row r="21" spans="1:9" ht="15">
      <c r="A21" s="151">
        <v>71</v>
      </c>
      <c r="B21" s="14" t="s">
        <v>214</v>
      </c>
      <c r="C21" s="13">
        <v>0</v>
      </c>
      <c r="D21" s="13">
        <v>0</v>
      </c>
      <c r="E21" s="13">
        <v>3000</v>
      </c>
      <c r="F21" s="13">
        <v>0</v>
      </c>
      <c r="G21" s="13">
        <v>0</v>
      </c>
      <c r="H21" s="13">
        <f t="shared" si="0"/>
        <v>0</v>
      </c>
      <c r="I21" s="94">
        <f t="shared" si="0"/>
        <v>0</v>
      </c>
    </row>
    <row r="22" spans="1:9" ht="15">
      <c r="A22" s="151" t="s">
        <v>216</v>
      </c>
      <c r="B22" s="14" t="s">
        <v>214</v>
      </c>
      <c r="C22" s="13">
        <v>0</v>
      </c>
      <c r="D22" s="13">
        <v>0</v>
      </c>
      <c r="E22" s="13">
        <v>0</v>
      </c>
      <c r="F22" s="13">
        <v>3700</v>
      </c>
      <c r="G22" s="13">
        <v>3800</v>
      </c>
      <c r="H22" s="13">
        <f t="shared" si="0"/>
        <v>3800</v>
      </c>
      <c r="I22" s="94">
        <f t="shared" si="0"/>
        <v>3800</v>
      </c>
    </row>
    <row r="23" spans="1:9" ht="15">
      <c r="A23" s="151">
        <v>41</v>
      </c>
      <c r="B23" s="14" t="s">
        <v>21</v>
      </c>
      <c r="C23" s="13">
        <v>4</v>
      </c>
      <c r="D23" s="13">
        <v>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94">
        <f t="shared" si="0"/>
        <v>0</v>
      </c>
    </row>
    <row r="24" spans="1:9" ht="15">
      <c r="A24" s="151">
        <v>41</v>
      </c>
      <c r="B24" s="14" t="s">
        <v>22</v>
      </c>
      <c r="C24" s="13">
        <v>741</v>
      </c>
      <c r="D24" s="13">
        <v>554</v>
      </c>
      <c r="E24" s="13">
        <v>600</v>
      </c>
      <c r="F24" s="13">
        <v>1750</v>
      </c>
      <c r="G24" s="13">
        <v>1500</v>
      </c>
      <c r="H24" s="13">
        <f t="shared" si="0"/>
        <v>1500</v>
      </c>
      <c r="I24" s="94">
        <f t="shared" si="0"/>
        <v>1500</v>
      </c>
    </row>
    <row r="25" spans="1:9" ht="15">
      <c r="A25" s="151">
        <v>41</v>
      </c>
      <c r="B25" s="14" t="s">
        <v>131</v>
      </c>
      <c r="C25" s="13">
        <v>916</v>
      </c>
      <c r="D25" s="13">
        <v>425</v>
      </c>
      <c r="E25" s="13">
        <v>200</v>
      </c>
      <c r="F25" s="13">
        <v>100</v>
      </c>
      <c r="G25" s="13">
        <v>100</v>
      </c>
      <c r="H25" s="13">
        <f t="shared" si="0"/>
        <v>100</v>
      </c>
      <c r="I25" s="94">
        <f t="shared" si="0"/>
        <v>100</v>
      </c>
    </row>
    <row r="26" spans="1:9" ht="15">
      <c r="A26" s="151">
        <v>41</v>
      </c>
      <c r="B26" s="14" t="s">
        <v>114</v>
      </c>
      <c r="C26" s="13">
        <v>110</v>
      </c>
      <c r="D26" s="13">
        <v>120</v>
      </c>
      <c r="E26" s="13">
        <v>120</v>
      </c>
      <c r="F26" s="13">
        <v>120</v>
      </c>
      <c r="G26" s="13">
        <v>110</v>
      </c>
      <c r="H26" s="13">
        <f t="shared" si="0"/>
        <v>110</v>
      </c>
      <c r="I26" s="94">
        <f t="shared" si="0"/>
        <v>110</v>
      </c>
    </row>
    <row r="27" spans="1:9" ht="15.75" thickBot="1">
      <c r="A27" s="241"/>
      <c r="B27" s="242" t="s">
        <v>241</v>
      </c>
      <c r="C27" s="71">
        <f aca="true" t="shared" si="2" ref="C27:H27">SUM(C14:C26)</f>
        <v>24516</v>
      </c>
      <c r="D27" s="71">
        <f t="shared" si="2"/>
        <v>23950</v>
      </c>
      <c r="E27" s="71">
        <f t="shared" si="2"/>
        <v>26798</v>
      </c>
      <c r="F27" s="71">
        <f t="shared" si="2"/>
        <v>28670</v>
      </c>
      <c r="G27" s="71">
        <f t="shared" si="2"/>
        <v>29038</v>
      </c>
      <c r="H27" s="71">
        <f t="shared" si="2"/>
        <v>29038</v>
      </c>
      <c r="I27" s="96">
        <f t="shared" si="0"/>
        <v>29038</v>
      </c>
    </row>
    <row r="28" spans="1:9" ht="15.75" thickTop="1">
      <c r="A28" s="239">
        <v>111</v>
      </c>
      <c r="B28" s="240" t="s">
        <v>182</v>
      </c>
      <c r="C28" s="63">
        <v>1009</v>
      </c>
      <c r="D28" s="63">
        <v>733</v>
      </c>
      <c r="E28" s="63">
        <v>300</v>
      </c>
      <c r="F28" s="63">
        <v>545</v>
      </c>
      <c r="G28" s="63">
        <v>500</v>
      </c>
      <c r="H28" s="63">
        <f t="shared" si="0"/>
        <v>500</v>
      </c>
      <c r="I28" s="120">
        <f t="shared" si="0"/>
        <v>500</v>
      </c>
    </row>
    <row r="29" spans="1:9" ht="15">
      <c r="A29" s="152" t="s">
        <v>176</v>
      </c>
      <c r="B29" s="47" t="s">
        <v>122</v>
      </c>
      <c r="C29" s="13">
        <v>4409</v>
      </c>
      <c r="D29" s="13">
        <v>3103</v>
      </c>
      <c r="E29" s="13">
        <v>0</v>
      </c>
      <c r="F29" s="13">
        <v>396</v>
      </c>
      <c r="G29" s="13">
        <v>0</v>
      </c>
      <c r="H29" s="13">
        <f t="shared" si="0"/>
        <v>0</v>
      </c>
      <c r="I29" s="94">
        <f t="shared" si="0"/>
        <v>0</v>
      </c>
    </row>
    <row r="30" spans="1:9" ht="15">
      <c r="A30" s="152" t="s">
        <v>177</v>
      </c>
      <c r="B30" s="47" t="s">
        <v>122</v>
      </c>
      <c r="C30" s="13">
        <v>778</v>
      </c>
      <c r="D30" s="13">
        <v>548</v>
      </c>
      <c r="E30" s="13">
        <v>0</v>
      </c>
      <c r="F30" s="13">
        <v>70</v>
      </c>
      <c r="G30" s="13">
        <v>0</v>
      </c>
      <c r="H30" s="13">
        <f t="shared" si="0"/>
        <v>0</v>
      </c>
      <c r="I30" s="94">
        <f t="shared" si="0"/>
        <v>0</v>
      </c>
    </row>
    <row r="31" spans="1:9" ht="15">
      <c r="A31" s="152" t="s">
        <v>149</v>
      </c>
      <c r="B31" s="14" t="s">
        <v>122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f t="shared" si="0"/>
        <v>0</v>
      </c>
      <c r="I31" s="94">
        <f t="shared" si="0"/>
        <v>0</v>
      </c>
    </row>
    <row r="32" spans="1:9" ht="15">
      <c r="A32" s="152" t="s">
        <v>150</v>
      </c>
      <c r="B32" s="14" t="s">
        <v>122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si="0"/>
        <v>0</v>
      </c>
      <c r="I32" s="94">
        <f t="shared" si="0"/>
        <v>0</v>
      </c>
    </row>
    <row r="33" spans="1:9" ht="15">
      <c r="A33" s="153">
        <v>71</v>
      </c>
      <c r="B33" s="154" t="s">
        <v>122</v>
      </c>
      <c r="C33" s="13">
        <v>1529</v>
      </c>
      <c r="D33" s="13">
        <v>0</v>
      </c>
      <c r="E33" s="13">
        <v>0</v>
      </c>
      <c r="F33" s="13">
        <v>0</v>
      </c>
      <c r="G33" s="13">
        <v>0</v>
      </c>
      <c r="H33" s="13">
        <f t="shared" si="0"/>
        <v>0</v>
      </c>
      <c r="I33" s="94">
        <f t="shared" si="0"/>
        <v>0</v>
      </c>
    </row>
    <row r="34" spans="1:9" ht="15">
      <c r="A34" s="151" t="s">
        <v>107</v>
      </c>
      <c r="B34" s="14" t="s">
        <v>23</v>
      </c>
      <c r="C34" s="13">
        <v>400</v>
      </c>
      <c r="D34" s="13">
        <v>2500</v>
      </c>
      <c r="E34" s="13">
        <v>500</v>
      </c>
      <c r="F34" s="13">
        <v>1000</v>
      </c>
      <c r="G34" s="13">
        <v>1000</v>
      </c>
      <c r="H34" s="13">
        <f t="shared" si="0"/>
        <v>1000</v>
      </c>
      <c r="I34" s="94">
        <f t="shared" si="0"/>
        <v>1000</v>
      </c>
    </row>
    <row r="35" spans="1:9" ht="15">
      <c r="A35" s="170">
        <v>111</v>
      </c>
      <c r="B35" s="154" t="s">
        <v>171</v>
      </c>
      <c r="C35" s="171">
        <v>20362</v>
      </c>
      <c r="D35" s="171">
        <v>1681</v>
      </c>
      <c r="E35" s="171">
        <v>1400</v>
      </c>
      <c r="F35" s="171">
        <v>2100</v>
      </c>
      <c r="G35" s="171">
        <v>2100</v>
      </c>
      <c r="H35" s="171">
        <f t="shared" si="0"/>
        <v>2100</v>
      </c>
      <c r="I35" s="172">
        <f t="shared" si="0"/>
        <v>2100</v>
      </c>
    </row>
    <row r="36" spans="1:9" ht="15">
      <c r="A36" s="179"/>
      <c r="B36" s="178" t="s">
        <v>242</v>
      </c>
      <c r="C36" s="180">
        <f aca="true" t="shared" si="3" ref="C36:I36">SUM(C28:C35)</f>
        <v>28487</v>
      </c>
      <c r="D36" s="180">
        <f t="shared" si="3"/>
        <v>8565</v>
      </c>
      <c r="E36" s="180">
        <f t="shared" si="3"/>
        <v>2200</v>
      </c>
      <c r="F36" s="180">
        <f t="shared" si="3"/>
        <v>4111</v>
      </c>
      <c r="G36" s="180">
        <f t="shared" si="3"/>
        <v>3600</v>
      </c>
      <c r="H36" s="180">
        <f t="shared" si="3"/>
        <v>3600</v>
      </c>
      <c r="I36" s="181">
        <f t="shared" si="3"/>
        <v>3600</v>
      </c>
    </row>
    <row r="37" spans="1:9" ht="15">
      <c r="A37" s="177"/>
      <c r="B37" s="178"/>
      <c r="C37" s="175"/>
      <c r="D37" s="175"/>
      <c r="E37" s="175"/>
      <c r="F37" s="175"/>
      <c r="G37" s="175"/>
      <c r="H37" s="175"/>
      <c r="I37" s="175"/>
    </row>
    <row r="38" spans="1:9" ht="16.5" thickBot="1">
      <c r="A38" s="182"/>
      <c r="B38" s="183" t="s">
        <v>57</v>
      </c>
      <c r="C38" s="184">
        <f aca="true" t="shared" si="4" ref="C38:I38">(C13+C27+C36)</f>
        <v>211270</v>
      </c>
      <c r="D38" s="184">
        <f t="shared" si="4"/>
        <v>198229</v>
      </c>
      <c r="E38" s="184">
        <f t="shared" si="4"/>
        <v>193180</v>
      </c>
      <c r="F38" s="184">
        <f t="shared" si="4"/>
        <v>215603</v>
      </c>
      <c r="G38" s="184">
        <f t="shared" si="4"/>
        <v>211950</v>
      </c>
      <c r="H38" s="184">
        <f t="shared" si="4"/>
        <v>211950</v>
      </c>
      <c r="I38" s="184">
        <f t="shared" si="4"/>
        <v>211950</v>
      </c>
    </row>
    <row r="39" spans="1:9" ht="15.75">
      <c r="A39" s="7"/>
      <c r="B39" s="20"/>
      <c r="C39" s="8"/>
      <c r="D39" s="43"/>
      <c r="E39" s="8"/>
      <c r="F39" s="8"/>
      <c r="G39" s="8"/>
      <c r="H39" s="10"/>
      <c r="I39" s="173"/>
    </row>
    <row r="40" spans="1:9" ht="15.75">
      <c r="A40" s="11" t="s">
        <v>2</v>
      </c>
      <c r="B40" s="21"/>
      <c r="C40" s="6"/>
      <c r="D40" s="6"/>
      <c r="E40" s="6"/>
      <c r="F40" s="6"/>
      <c r="G40" s="6"/>
      <c r="H40" s="6"/>
      <c r="I40" s="9"/>
    </row>
    <row r="41" spans="1:9" ht="15.75" thickBot="1">
      <c r="A41" s="1"/>
      <c r="B41" s="18"/>
      <c r="C41" s="1"/>
      <c r="D41" s="1"/>
      <c r="E41" s="1"/>
      <c r="F41" s="1"/>
      <c r="G41" s="1"/>
      <c r="H41" s="1"/>
      <c r="I41" s="3"/>
    </row>
    <row r="42" spans="1:9" ht="22.5">
      <c r="A42" s="335" t="s">
        <v>4</v>
      </c>
      <c r="B42" s="337" t="s">
        <v>5</v>
      </c>
      <c r="C42" s="339" t="s">
        <v>6</v>
      </c>
      <c r="D42" s="346"/>
      <c r="E42" s="150" t="s">
        <v>11</v>
      </c>
      <c r="F42" s="135" t="s">
        <v>7</v>
      </c>
      <c r="G42" s="341" t="s">
        <v>7</v>
      </c>
      <c r="H42" s="347"/>
      <c r="I42" s="348"/>
    </row>
    <row r="43" spans="1:9" ht="15.75" thickBot="1">
      <c r="A43" s="344"/>
      <c r="B43" s="345"/>
      <c r="C43" s="143">
        <v>2016</v>
      </c>
      <c r="D43" s="143">
        <v>2017</v>
      </c>
      <c r="E43" s="143">
        <v>2018</v>
      </c>
      <c r="F43" s="145">
        <v>2018</v>
      </c>
      <c r="G43" s="144">
        <v>2019</v>
      </c>
      <c r="H43" s="144">
        <v>2020</v>
      </c>
      <c r="I43" s="146">
        <v>2021</v>
      </c>
    </row>
    <row r="44" spans="1:9" ht="15">
      <c r="A44" s="158">
        <v>71</v>
      </c>
      <c r="B44" s="159" t="s">
        <v>153</v>
      </c>
      <c r="C44" s="63">
        <v>0</v>
      </c>
      <c r="D44" s="63">
        <v>0</v>
      </c>
      <c r="E44" s="63">
        <v>0</v>
      </c>
      <c r="F44" s="63"/>
      <c r="G44" s="63">
        <v>0</v>
      </c>
      <c r="H44" s="63">
        <v>0</v>
      </c>
      <c r="I44" s="120">
        <v>0</v>
      </c>
    </row>
    <row r="45" spans="1:9" ht="15">
      <c r="A45" s="115">
        <v>111</v>
      </c>
      <c r="B45" s="14" t="s">
        <v>154</v>
      </c>
      <c r="C45" s="13">
        <v>0</v>
      </c>
      <c r="D45" s="13">
        <v>18500</v>
      </c>
      <c r="E45" s="13">
        <v>0</v>
      </c>
      <c r="F45" s="13">
        <v>7050</v>
      </c>
      <c r="G45" s="13">
        <v>0</v>
      </c>
      <c r="H45" s="13">
        <v>0</v>
      </c>
      <c r="I45" s="94">
        <v>0</v>
      </c>
    </row>
    <row r="46" spans="1:9" ht="15">
      <c r="A46" s="115" t="s">
        <v>155</v>
      </c>
      <c r="B46" s="14" t="s">
        <v>156</v>
      </c>
      <c r="C46" s="13">
        <v>0</v>
      </c>
      <c r="D46" s="13">
        <v>0</v>
      </c>
      <c r="E46" s="13">
        <v>0</v>
      </c>
      <c r="F46" s="13"/>
      <c r="G46" s="13">
        <v>0</v>
      </c>
      <c r="H46" s="13">
        <v>0</v>
      </c>
      <c r="I46" s="94">
        <v>0</v>
      </c>
    </row>
    <row r="47" spans="1:9" ht="15.75" thickBot="1">
      <c r="A47" s="243"/>
      <c r="B47" s="174" t="s">
        <v>231</v>
      </c>
      <c r="C47" s="71">
        <f aca="true" t="shared" si="5" ref="C47:I47">SUM(C44:C46)</f>
        <v>0</v>
      </c>
      <c r="D47" s="71">
        <f t="shared" si="5"/>
        <v>18500</v>
      </c>
      <c r="E47" s="71">
        <f t="shared" si="5"/>
        <v>0</v>
      </c>
      <c r="F47" s="71">
        <f t="shared" si="5"/>
        <v>7050</v>
      </c>
      <c r="G47" s="71">
        <f t="shared" si="5"/>
        <v>0</v>
      </c>
      <c r="H47" s="71">
        <f t="shared" si="5"/>
        <v>0</v>
      </c>
      <c r="I47" s="96">
        <f t="shared" si="5"/>
        <v>0</v>
      </c>
    </row>
    <row r="48" spans="1:9" ht="15.75" thickTop="1">
      <c r="A48" s="158">
        <v>43</v>
      </c>
      <c r="B48" s="159" t="s">
        <v>138</v>
      </c>
      <c r="C48" s="63">
        <v>0</v>
      </c>
      <c r="D48" s="63">
        <v>0</v>
      </c>
      <c r="E48" s="63">
        <v>0</v>
      </c>
      <c r="F48" s="63">
        <f>SUM(C48:E48)</f>
        <v>0</v>
      </c>
      <c r="G48" s="63">
        <v>0</v>
      </c>
      <c r="H48" s="63">
        <v>0</v>
      </c>
      <c r="I48" s="120">
        <v>0</v>
      </c>
    </row>
    <row r="49" spans="1:9" ht="15.75" thickBot="1">
      <c r="A49" s="185"/>
      <c r="B49" s="186" t="s">
        <v>232</v>
      </c>
      <c r="C49" s="180">
        <f>SUM(C48)</f>
        <v>0</v>
      </c>
      <c r="D49" s="180">
        <f>SUM(D48)</f>
        <v>0</v>
      </c>
      <c r="E49" s="180">
        <f>SUM(E48)</f>
        <v>0</v>
      </c>
      <c r="F49" s="180">
        <f>SUM(C49:E49)</f>
        <v>0</v>
      </c>
      <c r="G49" s="180">
        <f>SUM(G48)</f>
        <v>0</v>
      </c>
      <c r="H49" s="180">
        <f>SUM(H48)</f>
        <v>0</v>
      </c>
      <c r="I49" s="187">
        <f>SUM(I48)</f>
        <v>0</v>
      </c>
    </row>
    <row r="50" spans="1:9" ht="16.5" thickBot="1">
      <c r="A50" s="188"/>
      <c r="B50" s="189" t="s">
        <v>58</v>
      </c>
      <c r="C50" s="190">
        <f aca="true" t="shared" si="6" ref="C50:I50">(C47+C49)</f>
        <v>0</v>
      </c>
      <c r="D50" s="190">
        <f t="shared" si="6"/>
        <v>18500</v>
      </c>
      <c r="E50" s="190">
        <f t="shared" si="6"/>
        <v>0</v>
      </c>
      <c r="F50" s="190">
        <f t="shared" si="6"/>
        <v>7050</v>
      </c>
      <c r="G50" s="190">
        <f t="shared" si="6"/>
        <v>0</v>
      </c>
      <c r="H50" s="190">
        <f t="shared" si="6"/>
        <v>0</v>
      </c>
      <c r="I50" s="190">
        <f t="shared" si="6"/>
        <v>0</v>
      </c>
    </row>
    <row r="51" spans="1:9" ht="15.75">
      <c r="A51" s="155"/>
      <c r="B51" s="156"/>
      <c r="C51" s="41"/>
      <c r="D51" s="41"/>
      <c r="E51" s="41"/>
      <c r="F51" s="41"/>
      <c r="G51" s="41"/>
      <c r="H51" s="41"/>
      <c r="I51" s="41"/>
    </row>
    <row r="52" spans="1:9" ht="15.75">
      <c r="A52" s="4" t="s">
        <v>3</v>
      </c>
      <c r="B52" s="22"/>
      <c r="C52" s="5"/>
      <c r="D52" s="1"/>
      <c r="E52" s="1"/>
      <c r="F52" s="1"/>
      <c r="G52" s="1"/>
      <c r="H52" s="1"/>
      <c r="I52" s="3"/>
    </row>
    <row r="53" spans="1:9" ht="15.75" thickBot="1">
      <c r="A53" s="1"/>
      <c r="B53" s="18"/>
      <c r="C53" s="1"/>
      <c r="D53" s="1"/>
      <c r="E53" s="1"/>
      <c r="F53" s="1"/>
      <c r="G53" s="1"/>
      <c r="H53" s="1"/>
      <c r="I53" s="3"/>
    </row>
    <row r="54" spans="1:9" ht="22.5">
      <c r="A54" s="335" t="s">
        <v>4</v>
      </c>
      <c r="B54" s="337" t="s">
        <v>5</v>
      </c>
      <c r="C54" s="339" t="s">
        <v>6</v>
      </c>
      <c r="D54" s="346"/>
      <c r="E54" s="150" t="s">
        <v>11</v>
      </c>
      <c r="F54" s="135" t="s">
        <v>7</v>
      </c>
      <c r="G54" s="341" t="s">
        <v>7</v>
      </c>
      <c r="H54" s="347"/>
      <c r="I54" s="348"/>
    </row>
    <row r="55" spans="1:9" ht="15.75" thickBot="1">
      <c r="A55" s="344"/>
      <c r="B55" s="345"/>
      <c r="C55" s="143">
        <v>2016</v>
      </c>
      <c r="D55" s="143">
        <v>2017</v>
      </c>
      <c r="E55" s="143">
        <v>2018</v>
      </c>
      <c r="F55" s="145">
        <v>2018</v>
      </c>
      <c r="G55" s="144">
        <v>2019</v>
      </c>
      <c r="H55" s="144">
        <v>2020</v>
      </c>
      <c r="I55" s="146">
        <v>2021</v>
      </c>
    </row>
    <row r="56" spans="1:9" ht="15">
      <c r="A56" s="157">
        <v>71</v>
      </c>
      <c r="B56" s="53" t="s">
        <v>219</v>
      </c>
      <c r="C56" s="63">
        <v>0</v>
      </c>
      <c r="D56" s="63">
        <v>0</v>
      </c>
      <c r="E56" s="63">
        <v>0</v>
      </c>
      <c r="F56" s="62">
        <v>0</v>
      </c>
      <c r="G56" s="63">
        <v>0</v>
      </c>
      <c r="H56" s="63">
        <v>0</v>
      </c>
      <c r="I56" s="120">
        <v>0</v>
      </c>
    </row>
    <row r="57" spans="1:9" ht="15">
      <c r="A57" s="158" t="s">
        <v>217</v>
      </c>
      <c r="B57" s="53" t="s">
        <v>218</v>
      </c>
      <c r="C57" s="13">
        <v>0</v>
      </c>
      <c r="D57" s="13">
        <v>0</v>
      </c>
      <c r="E57" s="13">
        <v>0</v>
      </c>
      <c r="F57" s="62">
        <v>5000</v>
      </c>
      <c r="G57" s="63"/>
      <c r="H57" s="63"/>
      <c r="I57" s="94"/>
    </row>
    <row r="58" spans="1:9" ht="15">
      <c r="A58" s="158" t="s">
        <v>216</v>
      </c>
      <c r="B58" s="53" t="s">
        <v>218</v>
      </c>
      <c r="C58" s="13">
        <v>0</v>
      </c>
      <c r="D58" s="13">
        <v>0</v>
      </c>
      <c r="E58" s="13">
        <v>0</v>
      </c>
      <c r="F58" s="62">
        <v>61</v>
      </c>
      <c r="G58" s="63"/>
      <c r="H58" s="63"/>
      <c r="I58" s="94"/>
    </row>
    <row r="59" spans="1:9" ht="15">
      <c r="A59" s="115">
        <v>46</v>
      </c>
      <c r="B59" s="14" t="s">
        <v>25</v>
      </c>
      <c r="C59" s="13">
        <v>16052</v>
      </c>
      <c r="D59" s="13">
        <v>27857</v>
      </c>
      <c r="E59" s="13">
        <v>0</v>
      </c>
      <c r="F59" s="13">
        <v>23628</v>
      </c>
      <c r="G59" s="13">
        <v>0</v>
      </c>
      <c r="H59" s="13">
        <v>0</v>
      </c>
      <c r="I59" s="94">
        <v>0</v>
      </c>
    </row>
    <row r="60" spans="1:9" ht="15">
      <c r="A60" s="115">
        <v>46</v>
      </c>
      <c r="B60" s="14" t="s">
        <v>108</v>
      </c>
      <c r="C60" s="13">
        <v>0</v>
      </c>
      <c r="D60" s="13">
        <v>0</v>
      </c>
      <c r="E60" s="13">
        <v>0</v>
      </c>
      <c r="F60" s="13">
        <v>2756</v>
      </c>
      <c r="G60" s="13">
        <v>0</v>
      </c>
      <c r="H60" s="13">
        <v>0</v>
      </c>
      <c r="I60" s="94">
        <v>0</v>
      </c>
    </row>
    <row r="61" spans="1:9" ht="15">
      <c r="A61" s="191"/>
      <c r="B61" s="192" t="s">
        <v>233</v>
      </c>
      <c r="C61" s="175">
        <f>SUM(C56:C60)</f>
        <v>16052</v>
      </c>
      <c r="D61" s="175">
        <f>SUM(D56:D60)</f>
        <v>27857</v>
      </c>
      <c r="E61" s="175">
        <v>0</v>
      </c>
      <c r="F61" s="175">
        <f>(F56+F57+F58+F59+F60)</f>
        <v>31445</v>
      </c>
      <c r="G61" s="175">
        <f>SUM(G56:G60)</f>
        <v>0</v>
      </c>
      <c r="H61" s="175">
        <f>SUM(H56:H60)</f>
        <v>0</v>
      </c>
      <c r="I61" s="176">
        <f>SUM(I56:I60)</f>
        <v>0</v>
      </c>
    </row>
    <row r="62" spans="1:9" ht="16.5" thickBot="1">
      <c r="A62" s="162"/>
      <c r="B62" s="193" t="s">
        <v>59</v>
      </c>
      <c r="C62" s="194">
        <f>C61</f>
        <v>16052</v>
      </c>
      <c r="D62" s="194">
        <f>D61</f>
        <v>27857</v>
      </c>
      <c r="E62" s="194">
        <f>E61</f>
        <v>0</v>
      </c>
      <c r="F62" s="194">
        <f>F61</f>
        <v>31445</v>
      </c>
      <c r="G62" s="194">
        <f>G61</f>
        <v>0</v>
      </c>
      <c r="H62" s="194">
        <f>SUM(H61)</f>
        <v>0</v>
      </c>
      <c r="I62" s="195">
        <f>SUM(I59:I61)</f>
        <v>0</v>
      </c>
    </row>
    <row r="63" spans="1:9" ht="13.5" customHeight="1" thickTop="1">
      <c r="A63" s="354" t="s">
        <v>106</v>
      </c>
      <c r="B63" s="355"/>
      <c r="C63" s="351">
        <f aca="true" t="shared" si="7" ref="C63:I63">SUM(C38+C50+C62)</f>
        <v>227322</v>
      </c>
      <c r="D63" s="351">
        <f t="shared" si="7"/>
        <v>244586</v>
      </c>
      <c r="E63" s="351">
        <f t="shared" si="7"/>
        <v>193180</v>
      </c>
      <c r="F63" s="351">
        <f t="shared" si="7"/>
        <v>254098</v>
      </c>
      <c r="G63" s="351">
        <f t="shared" si="7"/>
        <v>211950</v>
      </c>
      <c r="H63" s="351">
        <f t="shared" si="7"/>
        <v>211950</v>
      </c>
      <c r="I63" s="349">
        <f t="shared" si="7"/>
        <v>211950</v>
      </c>
    </row>
    <row r="64" spans="1:9" ht="13.5" thickBot="1">
      <c r="A64" s="356"/>
      <c r="B64" s="357"/>
      <c r="C64" s="352"/>
      <c r="D64" s="352"/>
      <c r="E64" s="352"/>
      <c r="F64" s="352"/>
      <c r="G64" s="352"/>
      <c r="H64" s="352"/>
      <c r="I64" s="350"/>
    </row>
  </sheetData>
  <sheetProtection/>
  <mergeCells count="21">
    <mergeCell ref="C2:E2"/>
    <mergeCell ref="B54:B55"/>
    <mergeCell ref="C54:D54"/>
    <mergeCell ref="G54:I54"/>
    <mergeCell ref="A63:B64"/>
    <mergeCell ref="A54:A55"/>
    <mergeCell ref="I63:I64"/>
    <mergeCell ref="G63:G64"/>
    <mergeCell ref="C63:C64"/>
    <mergeCell ref="D63:D64"/>
    <mergeCell ref="E63:E64"/>
    <mergeCell ref="F63:F64"/>
    <mergeCell ref="H63:H64"/>
    <mergeCell ref="A5:A6"/>
    <mergeCell ref="B5:B6"/>
    <mergeCell ref="C5:D5"/>
    <mergeCell ref="G5:I5"/>
    <mergeCell ref="A42:A43"/>
    <mergeCell ref="B42:B43"/>
    <mergeCell ref="C42:D42"/>
    <mergeCell ref="G42:I42"/>
  </mergeCells>
  <printOptions/>
  <pageMargins left="0.25" right="0.25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3"/>
  <sheetViews>
    <sheetView zoomScalePageLayoutView="0" workbookViewId="0" topLeftCell="A399">
      <selection activeCell="K427" sqref="K427"/>
    </sheetView>
  </sheetViews>
  <sheetFormatPr defaultColWidth="9.140625" defaultRowHeight="12.75"/>
  <cols>
    <col min="1" max="1" width="6.140625" style="0" customWidth="1"/>
    <col min="2" max="2" width="5.8515625" style="0" customWidth="1"/>
    <col min="3" max="4" width="20.28125" style="0" customWidth="1"/>
    <col min="5" max="5" width="11.8515625" style="0" customWidth="1"/>
    <col min="6" max="6" width="11.7109375" style="0" customWidth="1"/>
    <col min="7" max="7" width="11.57421875" style="0" customWidth="1"/>
    <col min="8" max="10" width="11.140625" style="0" customWidth="1"/>
    <col min="11" max="11" width="10.421875" style="0" customWidth="1"/>
  </cols>
  <sheetData>
    <row r="1" spans="1:4" ht="15.75">
      <c r="A1" s="458" t="s">
        <v>26</v>
      </c>
      <c r="B1" s="459"/>
      <c r="C1" s="459"/>
      <c r="D1" s="459"/>
    </row>
    <row r="2" ht="13.5" thickBot="1"/>
    <row r="3" spans="1:11" ht="22.5">
      <c r="A3" s="460" t="s">
        <v>4</v>
      </c>
      <c r="B3" s="462" t="s">
        <v>237</v>
      </c>
      <c r="C3" s="464" t="s">
        <v>8</v>
      </c>
      <c r="D3" s="465"/>
      <c r="E3" s="466" t="s">
        <v>6</v>
      </c>
      <c r="F3" s="467"/>
      <c r="G3" s="88" t="s">
        <v>11</v>
      </c>
      <c r="H3" s="89" t="s">
        <v>223</v>
      </c>
      <c r="I3" s="464" t="s">
        <v>126</v>
      </c>
      <c r="J3" s="468"/>
      <c r="K3" s="469"/>
    </row>
    <row r="4" spans="1:11" ht="15.75">
      <c r="A4" s="461"/>
      <c r="B4" s="463"/>
      <c r="C4" s="58" t="s">
        <v>229</v>
      </c>
      <c r="D4" s="58" t="s">
        <v>230</v>
      </c>
      <c r="E4" s="59">
        <v>2016</v>
      </c>
      <c r="F4" s="59">
        <v>2017</v>
      </c>
      <c r="G4" s="60">
        <v>2018</v>
      </c>
      <c r="H4" s="61">
        <v>2018</v>
      </c>
      <c r="I4" s="60">
        <v>2019</v>
      </c>
      <c r="J4" s="60">
        <v>2020</v>
      </c>
      <c r="K4" s="90">
        <v>2021</v>
      </c>
    </row>
    <row r="5" spans="1:11" ht="19.5" thickBot="1">
      <c r="A5" s="129"/>
      <c r="B5" s="130"/>
      <c r="C5" s="452"/>
      <c r="D5" s="453"/>
      <c r="E5" s="131"/>
      <c r="F5" s="132"/>
      <c r="G5" s="131"/>
      <c r="H5" s="132"/>
      <c r="I5" s="132"/>
      <c r="J5" s="132"/>
      <c r="K5" s="133"/>
    </row>
    <row r="6" spans="1:11" ht="18.75">
      <c r="A6" s="105"/>
      <c r="B6" s="125"/>
      <c r="C6" s="454" t="s">
        <v>139</v>
      </c>
      <c r="D6" s="455"/>
      <c r="E6" s="126"/>
      <c r="F6" s="127"/>
      <c r="G6" s="126"/>
      <c r="H6" s="127"/>
      <c r="I6" s="127"/>
      <c r="J6" s="127"/>
      <c r="K6" s="128"/>
    </row>
    <row r="7" spans="1:11" ht="15">
      <c r="A7" s="91"/>
      <c r="B7" s="27"/>
      <c r="C7" s="456" t="s">
        <v>234</v>
      </c>
      <c r="D7" s="442"/>
      <c r="E7" s="56"/>
      <c r="F7" s="12"/>
      <c r="G7" s="56"/>
      <c r="H7" s="12"/>
      <c r="I7" s="12"/>
      <c r="J7" s="12"/>
      <c r="K7" s="92"/>
    </row>
    <row r="8" spans="1:11" ht="15">
      <c r="A8" s="93" t="s">
        <v>176</v>
      </c>
      <c r="B8" s="27"/>
      <c r="C8" s="386" t="s">
        <v>29</v>
      </c>
      <c r="D8" s="457"/>
      <c r="E8" s="13">
        <v>1363</v>
      </c>
      <c r="F8" s="13">
        <v>2403</v>
      </c>
      <c r="G8" s="13">
        <v>0</v>
      </c>
      <c r="H8" s="13">
        <v>305</v>
      </c>
      <c r="I8" s="13">
        <v>0</v>
      </c>
      <c r="J8" s="13">
        <f>I8</f>
        <v>0</v>
      </c>
      <c r="K8" s="94">
        <f>I8</f>
        <v>0</v>
      </c>
    </row>
    <row r="9" spans="1:11" ht="15">
      <c r="A9" s="93" t="s">
        <v>177</v>
      </c>
      <c r="B9" s="27"/>
      <c r="C9" s="386" t="s">
        <v>29</v>
      </c>
      <c r="D9" s="457"/>
      <c r="E9" s="13">
        <v>241</v>
      </c>
      <c r="F9" s="13">
        <v>424</v>
      </c>
      <c r="G9" s="13">
        <v>0</v>
      </c>
      <c r="H9" s="13">
        <v>54</v>
      </c>
      <c r="I9" s="13">
        <v>0</v>
      </c>
      <c r="J9" s="13">
        <f>I9</f>
        <v>0</v>
      </c>
      <c r="K9" s="94">
        <f aca="true" t="shared" si="0" ref="K9:K67">I9</f>
        <v>0</v>
      </c>
    </row>
    <row r="10" spans="1:11" ht="15">
      <c r="A10" s="91">
        <v>41</v>
      </c>
      <c r="B10" s="25"/>
      <c r="C10" s="386" t="s">
        <v>29</v>
      </c>
      <c r="D10" s="457"/>
      <c r="E10" s="13">
        <v>37961</v>
      </c>
      <c r="F10" s="13">
        <v>40835</v>
      </c>
      <c r="G10" s="13">
        <v>46500</v>
      </c>
      <c r="H10" s="13">
        <v>46500</v>
      </c>
      <c r="I10" s="13">
        <v>57100</v>
      </c>
      <c r="J10" s="13">
        <f aca="true" t="shared" si="1" ref="J10:J67">I10</f>
        <v>57100</v>
      </c>
      <c r="K10" s="94">
        <f t="shared" si="0"/>
        <v>57100</v>
      </c>
    </row>
    <row r="11" spans="1:11" ht="15">
      <c r="A11" s="91">
        <v>41</v>
      </c>
      <c r="B11" s="25"/>
      <c r="C11" s="386" t="s">
        <v>30</v>
      </c>
      <c r="D11" s="387"/>
      <c r="E11" s="13">
        <v>1415</v>
      </c>
      <c r="F11" s="13">
        <v>1683</v>
      </c>
      <c r="G11" s="13">
        <v>2000</v>
      </c>
      <c r="H11" s="13">
        <v>3000</v>
      </c>
      <c r="I11" s="13">
        <v>3000</v>
      </c>
      <c r="J11" s="13">
        <f t="shared" si="1"/>
        <v>3000</v>
      </c>
      <c r="K11" s="94">
        <f t="shared" si="0"/>
        <v>3000</v>
      </c>
    </row>
    <row r="12" spans="1:11" ht="15">
      <c r="A12" s="91">
        <v>41</v>
      </c>
      <c r="B12" s="25"/>
      <c r="C12" s="386" t="s">
        <v>31</v>
      </c>
      <c r="D12" s="387"/>
      <c r="E12" s="13">
        <v>650</v>
      </c>
      <c r="F12" s="13">
        <v>654</v>
      </c>
      <c r="G12" s="13">
        <v>800</v>
      </c>
      <c r="H12" s="13">
        <v>800</v>
      </c>
      <c r="I12" s="13">
        <v>800</v>
      </c>
      <c r="J12" s="13">
        <f t="shared" si="1"/>
        <v>800</v>
      </c>
      <c r="K12" s="94">
        <f t="shared" si="0"/>
        <v>800</v>
      </c>
    </row>
    <row r="13" spans="1:11" ht="15">
      <c r="A13" s="93" t="s">
        <v>176</v>
      </c>
      <c r="B13" s="25"/>
      <c r="C13" s="449" t="s">
        <v>32</v>
      </c>
      <c r="D13" s="450"/>
      <c r="E13" s="13">
        <v>52</v>
      </c>
      <c r="F13" s="13">
        <v>101</v>
      </c>
      <c r="G13" s="13">
        <v>0</v>
      </c>
      <c r="H13" s="13">
        <v>14</v>
      </c>
      <c r="I13" s="13">
        <v>0</v>
      </c>
      <c r="J13" s="13">
        <f t="shared" si="1"/>
        <v>0</v>
      </c>
      <c r="K13" s="94">
        <f t="shared" si="0"/>
        <v>0</v>
      </c>
    </row>
    <row r="14" spans="1:11" ht="15">
      <c r="A14" s="93" t="s">
        <v>177</v>
      </c>
      <c r="B14" s="25"/>
      <c r="C14" s="449" t="s">
        <v>32</v>
      </c>
      <c r="D14" s="450"/>
      <c r="E14" s="13">
        <v>9</v>
      </c>
      <c r="F14" s="13">
        <v>18</v>
      </c>
      <c r="G14" s="13">
        <v>0</v>
      </c>
      <c r="H14" s="13">
        <v>3</v>
      </c>
      <c r="I14" s="13">
        <v>0</v>
      </c>
      <c r="J14" s="13">
        <f t="shared" si="1"/>
        <v>0</v>
      </c>
      <c r="K14" s="94">
        <f t="shared" si="0"/>
        <v>0</v>
      </c>
    </row>
    <row r="15" spans="1:11" ht="15">
      <c r="A15" s="91">
        <v>41</v>
      </c>
      <c r="B15" s="26"/>
      <c r="C15" s="449" t="s">
        <v>32</v>
      </c>
      <c r="D15" s="450"/>
      <c r="E15" s="13">
        <v>4138</v>
      </c>
      <c r="F15" s="13">
        <v>4429</v>
      </c>
      <c r="G15" s="13">
        <v>4930</v>
      </c>
      <c r="H15" s="13">
        <v>5100</v>
      </c>
      <c r="I15" s="13">
        <v>5500</v>
      </c>
      <c r="J15" s="13">
        <f t="shared" si="1"/>
        <v>5500</v>
      </c>
      <c r="K15" s="94">
        <f t="shared" si="0"/>
        <v>5500</v>
      </c>
    </row>
    <row r="16" spans="1:11" ht="15">
      <c r="A16" s="91">
        <v>41</v>
      </c>
      <c r="B16" s="26"/>
      <c r="C16" s="451" t="s">
        <v>135</v>
      </c>
      <c r="D16" s="410"/>
      <c r="E16" s="13">
        <v>10</v>
      </c>
      <c r="F16" s="13">
        <v>10</v>
      </c>
      <c r="G16" s="13">
        <v>10</v>
      </c>
      <c r="H16" s="13">
        <v>10</v>
      </c>
      <c r="I16" s="13">
        <v>10</v>
      </c>
      <c r="J16" s="13">
        <f t="shared" si="1"/>
        <v>10</v>
      </c>
      <c r="K16" s="94">
        <f t="shared" si="0"/>
        <v>10</v>
      </c>
    </row>
    <row r="17" spans="1:11" ht="15">
      <c r="A17" s="93" t="s">
        <v>176</v>
      </c>
      <c r="B17" s="26"/>
      <c r="C17" s="429" t="s">
        <v>33</v>
      </c>
      <c r="D17" s="430"/>
      <c r="E17" s="13">
        <v>20</v>
      </c>
      <c r="F17" s="13">
        <v>34</v>
      </c>
      <c r="G17" s="13">
        <v>0</v>
      </c>
      <c r="H17" s="13">
        <v>5</v>
      </c>
      <c r="I17" s="13">
        <v>0</v>
      </c>
      <c r="J17" s="13">
        <f t="shared" si="1"/>
        <v>0</v>
      </c>
      <c r="K17" s="94">
        <f t="shared" si="0"/>
        <v>0</v>
      </c>
    </row>
    <row r="18" spans="1:11" ht="15">
      <c r="A18" s="93" t="s">
        <v>177</v>
      </c>
      <c r="B18" s="26"/>
      <c r="C18" s="429" t="s">
        <v>33</v>
      </c>
      <c r="D18" s="430"/>
      <c r="E18" s="13">
        <v>3</v>
      </c>
      <c r="F18" s="13">
        <v>6</v>
      </c>
      <c r="G18" s="13">
        <v>0</v>
      </c>
      <c r="H18" s="13">
        <v>1</v>
      </c>
      <c r="I18" s="13">
        <v>0</v>
      </c>
      <c r="J18" s="13">
        <f t="shared" si="1"/>
        <v>0</v>
      </c>
      <c r="K18" s="94">
        <f t="shared" si="0"/>
        <v>0</v>
      </c>
    </row>
    <row r="19" spans="1:11" ht="15">
      <c r="A19" s="91">
        <v>41</v>
      </c>
      <c r="B19" s="25"/>
      <c r="C19" s="429" t="s">
        <v>33</v>
      </c>
      <c r="D19" s="430"/>
      <c r="E19" s="13">
        <v>572</v>
      </c>
      <c r="F19" s="13">
        <v>617</v>
      </c>
      <c r="G19" s="13">
        <v>700</v>
      </c>
      <c r="H19" s="13">
        <v>720</v>
      </c>
      <c r="I19" s="13">
        <v>810</v>
      </c>
      <c r="J19" s="13">
        <f t="shared" si="1"/>
        <v>810</v>
      </c>
      <c r="K19" s="94">
        <f t="shared" si="0"/>
        <v>810</v>
      </c>
    </row>
    <row r="20" spans="1:11" ht="15">
      <c r="A20" s="93" t="s">
        <v>176</v>
      </c>
      <c r="B20" s="25"/>
      <c r="C20" s="429" t="s">
        <v>34</v>
      </c>
      <c r="D20" s="430"/>
      <c r="E20" s="13">
        <v>196</v>
      </c>
      <c r="F20" s="13">
        <v>337</v>
      </c>
      <c r="G20" s="13">
        <v>0</v>
      </c>
      <c r="H20" s="13">
        <v>43</v>
      </c>
      <c r="I20" s="13">
        <v>0</v>
      </c>
      <c r="J20" s="13">
        <f t="shared" si="1"/>
        <v>0</v>
      </c>
      <c r="K20" s="94">
        <f t="shared" si="0"/>
        <v>0</v>
      </c>
    </row>
    <row r="21" spans="1:11" ht="15">
      <c r="A21" s="93" t="s">
        <v>177</v>
      </c>
      <c r="B21" s="25"/>
      <c r="C21" s="429" t="s">
        <v>34</v>
      </c>
      <c r="D21" s="430"/>
      <c r="E21" s="13">
        <v>35</v>
      </c>
      <c r="F21" s="13">
        <v>60</v>
      </c>
      <c r="G21" s="13">
        <v>0</v>
      </c>
      <c r="H21" s="13">
        <v>8</v>
      </c>
      <c r="I21" s="13">
        <v>0</v>
      </c>
      <c r="J21" s="13">
        <f t="shared" si="1"/>
        <v>0</v>
      </c>
      <c r="K21" s="94">
        <f t="shared" si="0"/>
        <v>0</v>
      </c>
    </row>
    <row r="22" spans="1:11" ht="15">
      <c r="A22" s="91">
        <v>41</v>
      </c>
      <c r="B22" s="25"/>
      <c r="C22" s="429" t="s">
        <v>34</v>
      </c>
      <c r="D22" s="430"/>
      <c r="E22" s="13">
        <v>5881</v>
      </c>
      <c r="F22" s="13">
        <v>6329</v>
      </c>
      <c r="G22" s="13">
        <v>6900</v>
      </c>
      <c r="H22" s="13">
        <v>7300</v>
      </c>
      <c r="I22" s="13">
        <v>7600</v>
      </c>
      <c r="J22" s="13">
        <f t="shared" si="1"/>
        <v>7600</v>
      </c>
      <c r="K22" s="94">
        <f t="shared" si="0"/>
        <v>7600</v>
      </c>
    </row>
    <row r="23" spans="1:11" ht="15">
      <c r="A23" s="93" t="s">
        <v>176</v>
      </c>
      <c r="B23" s="25"/>
      <c r="C23" s="429" t="s">
        <v>35</v>
      </c>
      <c r="D23" s="430"/>
      <c r="E23" s="13">
        <v>11</v>
      </c>
      <c r="F23" s="13">
        <v>19</v>
      </c>
      <c r="G23" s="13">
        <v>0</v>
      </c>
      <c r="H23" s="13">
        <v>3</v>
      </c>
      <c r="I23" s="13">
        <v>0</v>
      </c>
      <c r="J23" s="13">
        <f t="shared" si="1"/>
        <v>0</v>
      </c>
      <c r="K23" s="94">
        <f t="shared" si="0"/>
        <v>0</v>
      </c>
    </row>
    <row r="24" spans="1:11" ht="15">
      <c r="A24" s="93" t="s">
        <v>177</v>
      </c>
      <c r="B24" s="25"/>
      <c r="C24" s="429" t="s">
        <v>35</v>
      </c>
      <c r="D24" s="430"/>
      <c r="E24" s="13">
        <v>2</v>
      </c>
      <c r="F24" s="13">
        <v>3</v>
      </c>
      <c r="G24" s="13">
        <v>0</v>
      </c>
      <c r="H24" s="13">
        <v>1</v>
      </c>
      <c r="I24" s="13">
        <v>0</v>
      </c>
      <c r="J24" s="13">
        <f t="shared" si="1"/>
        <v>0</v>
      </c>
      <c r="K24" s="94">
        <f t="shared" si="0"/>
        <v>0</v>
      </c>
    </row>
    <row r="25" spans="1:11" ht="15">
      <c r="A25" s="91">
        <v>41</v>
      </c>
      <c r="B25" s="25"/>
      <c r="C25" s="429" t="s">
        <v>35</v>
      </c>
      <c r="D25" s="430"/>
      <c r="E25" s="13">
        <v>333</v>
      </c>
      <c r="F25" s="13">
        <v>358</v>
      </c>
      <c r="G25" s="13">
        <v>400</v>
      </c>
      <c r="H25" s="13">
        <v>420</v>
      </c>
      <c r="I25" s="13">
        <v>500</v>
      </c>
      <c r="J25" s="13">
        <f t="shared" si="1"/>
        <v>500</v>
      </c>
      <c r="K25" s="94">
        <f t="shared" si="0"/>
        <v>500</v>
      </c>
    </row>
    <row r="26" spans="1:11" ht="15">
      <c r="A26" s="93" t="s">
        <v>176</v>
      </c>
      <c r="B26" s="25"/>
      <c r="C26" s="429" t="s">
        <v>36</v>
      </c>
      <c r="D26" s="430"/>
      <c r="E26" s="13">
        <v>42</v>
      </c>
      <c r="F26" s="13">
        <v>72</v>
      </c>
      <c r="G26" s="13">
        <v>0</v>
      </c>
      <c r="H26" s="13">
        <v>10</v>
      </c>
      <c r="I26" s="13">
        <v>0</v>
      </c>
      <c r="J26" s="13">
        <f t="shared" si="1"/>
        <v>0</v>
      </c>
      <c r="K26" s="94">
        <f t="shared" si="0"/>
        <v>0</v>
      </c>
    </row>
    <row r="27" spans="1:11" ht="15">
      <c r="A27" s="93" t="s">
        <v>177</v>
      </c>
      <c r="B27" s="25"/>
      <c r="C27" s="429" t="s">
        <v>36</v>
      </c>
      <c r="D27" s="430"/>
      <c r="E27" s="13">
        <v>7</v>
      </c>
      <c r="F27" s="13">
        <v>13</v>
      </c>
      <c r="G27" s="13">
        <v>0</v>
      </c>
      <c r="H27" s="13">
        <v>2</v>
      </c>
      <c r="I27" s="13">
        <v>0</v>
      </c>
      <c r="J27" s="13">
        <f t="shared" si="1"/>
        <v>0</v>
      </c>
      <c r="K27" s="94">
        <f t="shared" si="0"/>
        <v>0</v>
      </c>
    </row>
    <row r="28" spans="1:11" ht="15">
      <c r="A28" s="91">
        <v>41</v>
      </c>
      <c r="B28" s="25"/>
      <c r="C28" s="429" t="s">
        <v>36</v>
      </c>
      <c r="D28" s="430"/>
      <c r="E28" s="13">
        <v>1246</v>
      </c>
      <c r="F28" s="13">
        <v>1338</v>
      </c>
      <c r="G28" s="13">
        <v>1500</v>
      </c>
      <c r="H28" s="13">
        <v>1500</v>
      </c>
      <c r="I28" s="13">
        <v>1550</v>
      </c>
      <c r="J28" s="13">
        <f t="shared" si="1"/>
        <v>1550</v>
      </c>
      <c r="K28" s="94">
        <f t="shared" si="0"/>
        <v>1550</v>
      </c>
    </row>
    <row r="29" spans="1:11" ht="15">
      <c r="A29" s="93" t="s">
        <v>176</v>
      </c>
      <c r="B29" s="25"/>
      <c r="C29" s="429" t="s">
        <v>37</v>
      </c>
      <c r="D29" s="430"/>
      <c r="E29" s="13">
        <v>14</v>
      </c>
      <c r="F29" s="13">
        <v>24</v>
      </c>
      <c r="G29" s="13">
        <v>0</v>
      </c>
      <c r="H29" s="13">
        <v>3</v>
      </c>
      <c r="I29" s="13">
        <v>0</v>
      </c>
      <c r="J29" s="13">
        <f t="shared" si="1"/>
        <v>0</v>
      </c>
      <c r="K29" s="94">
        <f t="shared" si="0"/>
        <v>0</v>
      </c>
    </row>
    <row r="30" spans="1:11" ht="15">
      <c r="A30" s="93" t="s">
        <v>177</v>
      </c>
      <c r="B30" s="25"/>
      <c r="C30" s="429" t="s">
        <v>37</v>
      </c>
      <c r="D30" s="430"/>
      <c r="E30" s="13">
        <v>2</v>
      </c>
      <c r="F30" s="13">
        <v>4</v>
      </c>
      <c r="G30" s="13">
        <v>0</v>
      </c>
      <c r="H30" s="13">
        <v>1</v>
      </c>
      <c r="I30" s="13">
        <v>0</v>
      </c>
      <c r="J30" s="13">
        <f t="shared" si="1"/>
        <v>0</v>
      </c>
      <c r="K30" s="94">
        <f t="shared" si="0"/>
        <v>0</v>
      </c>
    </row>
    <row r="31" spans="1:11" ht="15">
      <c r="A31" s="91">
        <v>41</v>
      </c>
      <c r="B31" s="25"/>
      <c r="C31" s="429" t="s">
        <v>37</v>
      </c>
      <c r="D31" s="430"/>
      <c r="E31" s="13">
        <v>408</v>
      </c>
      <c r="F31" s="13">
        <v>441</v>
      </c>
      <c r="G31" s="13">
        <v>500</v>
      </c>
      <c r="H31" s="13">
        <v>500</v>
      </c>
      <c r="I31" s="13">
        <v>510</v>
      </c>
      <c r="J31" s="13">
        <f t="shared" si="1"/>
        <v>510</v>
      </c>
      <c r="K31" s="94">
        <f t="shared" si="0"/>
        <v>510</v>
      </c>
    </row>
    <row r="32" spans="1:11" ht="15">
      <c r="A32" s="93" t="s">
        <v>176</v>
      </c>
      <c r="B32" s="25"/>
      <c r="C32" s="429" t="s">
        <v>38</v>
      </c>
      <c r="D32" s="430"/>
      <c r="E32" s="13">
        <v>67</v>
      </c>
      <c r="F32" s="13">
        <v>114</v>
      </c>
      <c r="G32" s="13">
        <v>0</v>
      </c>
      <c r="H32" s="13">
        <v>15</v>
      </c>
      <c r="I32" s="13">
        <v>0</v>
      </c>
      <c r="J32" s="13">
        <f t="shared" si="1"/>
        <v>0</v>
      </c>
      <c r="K32" s="94">
        <f t="shared" si="0"/>
        <v>0</v>
      </c>
    </row>
    <row r="33" spans="1:11" ht="15">
      <c r="A33" s="93" t="s">
        <v>177</v>
      </c>
      <c r="B33" s="25"/>
      <c r="C33" s="429" t="s">
        <v>38</v>
      </c>
      <c r="D33" s="430"/>
      <c r="E33" s="13">
        <v>12</v>
      </c>
      <c r="F33" s="13">
        <v>20</v>
      </c>
      <c r="G33" s="13">
        <v>0</v>
      </c>
      <c r="H33" s="13">
        <v>3</v>
      </c>
      <c r="I33" s="13">
        <v>0</v>
      </c>
      <c r="J33" s="13">
        <f t="shared" si="1"/>
        <v>0</v>
      </c>
      <c r="K33" s="94">
        <f t="shared" si="0"/>
        <v>0</v>
      </c>
    </row>
    <row r="34" spans="1:11" ht="15">
      <c r="A34" s="91">
        <v>41</v>
      </c>
      <c r="B34" s="25"/>
      <c r="C34" s="429" t="s">
        <v>38</v>
      </c>
      <c r="D34" s="430"/>
      <c r="E34" s="13">
        <v>1995</v>
      </c>
      <c r="F34" s="13">
        <v>2147</v>
      </c>
      <c r="G34" s="13">
        <v>2350</v>
      </c>
      <c r="H34" s="13">
        <v>2480</v>
      </c>
      <c r="I34" s="13">
        <v>2800</v>
      </c>
      <c r="J34" s="13">
        <f t="shared" si="1"/>
        <v>2800</v>
      </c>
      <c r="K34" s="94">
        <f t="shared" si="0"/>
        <v>2800</v>
      </c>
    </row>
    <row r="35" spans="1:11" ht="15">
      <c r="A35" s="91">
        <v>41</v>
      </c>
      <c r="B35" s="25"/>
      <c r="C35" s="386" t="s">
        <v>39</v>
      </c>
      <c r="D35" s="387"/>
      <c r="E35" s="13">
        <v>71</v>
      </c>
      <c r="F35" s="13">
        <v>197</v>
      </c>
      <c r="G35" s="13">
        <v>250</v>
      </c>
      <c r="H35" s="13">
        <v>250</v>
      </c>
      <c r="I35" s="13">
        <v>230</v>
      </c>
      <c r="J35" s="13">
        <f t="shared" si="1"/>
        <v>230</v>
      </c>
      <c r="K35" s="94">
        <f t="shared" si="0"/>
        <v>230</v>
      </c>
    </row>
    <row r="36" spans="1:11" ht="15">
      <c r="A36" s="91">
        <v>111</v>
      </c>
      <c r="B36" s="25"/>
      <c r="C36" s="386" t="s">
        <v>50</v>
      </c>
      <c r="D36" s="410"/>
      <c r="E36" s="13">
        <v>170</v>
      </c>
      <c r="F36" s="13">
        <v>200</v>
      </c>
      <c r="G36" s="13">
        <v>200</v>
      </c>
      <c r="H36" s="13">
        <v>0</v>
      </c>
      <c r="I36" s="13">
        <v>50</v>
      </c>
      <c r="J36" s="13">
        <f t="shared" si="1"/>
        <v>50</v>
      </c>
      <c r="K36" s="94">
        <f t="shared" si="0"/>
        <v>50</v>
      </c>
    </row>
    <row r="37" spans="1:11" ht="15">
      <c r="A37" s="91">
        <v>41</v>
      </c>
      <c r="B37" s="25"/>
      <c r="C37" s="386" t="s">
        <v>50</v>
      </c>
      <c r="D37" s="410"/>
      <c r="E37" s="13">
        <v>1686</v>
      </c>
      <c r="F37" s="13">
        <v>1828</v>
      </c>
      <c r="G37" s="13">
        <v>3000</v>
      </c>
      <c r="H37" s="13">
        <v>2200</v>
      </c>
      <c r="I37" s="13">
        <v>2300</v>
      </c>
      <c r="J37" s="13">
        <f t="shared" si="1"/>
        <v>2300</v>
      </c>
      <c r="K37" s="94">
        <f t="shared" si="0"/>
        <v>2300</v>
      </c>
    </row>
    <row r="38" spans="1:11" ht="15">
      <c r="A38" s="91">
        <v>111</v>
      </c>
      <c r="B38" s="25"/>
      <c r="C38" s="31" t="s">
        <v>202</v>
      </c>
      <c r="D38" s="33"/>
      <c r="E38" s="13">
        <v>0</v>
      </c>
      <c r="F38" s="13">
        <v>0</v>
      </c>
      <c r="G38" s="13">
        <v>0</v>
      </c>
      <c r="H38" s="13">
        <v>160</v>
      </c>
      <c r="I38" s="13">
        <v>150</v>
      </c>
      <c r="J38" s="13">
        <f t="shared" si="1"/>
        <v>150</v>
      </c>
      <c r="K38" s="94">
        <f t="shared" si="0"/>
        <v>150</v>
      </c>
    </row>
    <row r="39" spans="1:11" ht="15">
      <c r="A39" s="91">
        <v>41</v>
      </c>
      <c r="B39" s="25"/>
      <c r="C39" s="386" t="s">
        <v>202</v>
      </c>
      <c r="D39" s="410"/>
      <c r="E39" s="13">
        <v>1366</v>
      </c>
      <c r="F39" s="13">
        <v>469</v>
      </c>
      <c r="G39" s="13">
        <v>550</v>
      </c>
      <c r="H39" s="13">
        <v>550</v>
      </c>
      <c r="I39" s="13">
        <v>500</v>
      </c>
      <c r="J39" s="13">
        <f t="shared" si="1"/>
        <v>500</v>
      </c>
      <c r="K39" s="94">
        <f t="shared" si="0"/>
        <v>500</v>
      </c>
    </row>
    <row r="40" spans="1:11" ht="15">
      <c r="A40" s="91">
        <v>41</v>
      </c>
      <c r="B40" s="25"/>
      <c r="C40" s="31" t="s">
        <v>210</v>
      </c>
      <c r="D40" s="33"/>
      <c r="E40" s="13">
        <v>0</v>
      </c>
      <c r="F40" s="13">
        <v>178</v>
      </c>
      <c r="G40" s="13">
        <v>250</v>
      </c>
      <c r="H40" s="13">
        <v>250</v>
      </c>
      <c r="I40" s="13">
        <v>230</v>
      </c>
      <c r="J40" s="13">
        <f t="shared" si="1"/>
        <v>230</v>
      </c>
      <c r="K40" s="94">
        <f t="shared" si="0"/>
        <v>230</v>
      </c>
    </row>
    <row r="41" spans="1:11" ht="15">
      <c r="A41" s="91">
        <v>41</v>
      </c>
      <c r="B41" s="25"/>
      <c r="C41" s="31" t="s">
        <v>197</v>
      </c>
      <c r="D41" s="33"/>
      <c r="E41" s="13">
        <v>0</v>
      </c>
      <c r="F41" s="13">
        <v>829</v>
      </c>
      <c r="G41" s="13">
        <v>900</v>
      </c>
      <c r="H41" s="13">
        <v>900</v>
      </c>
      <c r="I41" s="13">
        <v>900</v>
      </c>
      <c r="J41" s="13">
        <f t="shared" si="1"/>
        <v>900</v>
      </c>
      <c r="K41" s="94">
        <f t="shared" si="0"/>
        <v>900</v>
      </c>
    </row>
    <row r="42" spans="1:11" ht="15">
      <c r="A42" s="91">
        <v>41</v>
      </c>
      <c r="B42" s="25"/>
      <c r="C42" s="31" t="s">
        <v>118</v>
      </c>
      <c r="D42" s="33"/>
      <c r="E42" s="13">
        <v>79</v>
      </c>
      <c r="F42" s="13">
        <v>0</v>
      </c>
      <c r="G42" s="13">
        <v>500</v>
      </c>
      <c r="H42" s="13">
        <v>100</v>
      </c>
      <c r="I42" s="13">
        <v>500</v>
      </c>
      <c r="J42" s="13">
        <f t="shared" si="1"/>
        <v>500</v>
      </c>
      <c r="K42" s="94">
        <f t="shared" si="0"/>
        <v>500</v>
      </c>
    </row>
    <row r="43" spans="1:11" ht="15">
      <c r="A43" s="91">
        <v>41</v>
      </c>
      <c r="B43" s="25"/>
      <c r="C43" s="386" t="s">
        <v>41</v>
      </c>
      <c r="D43" s="410"/>
      <c r="E43" s="13">
        <v>224</v>
      </c>
      <c r="F43" s="13">
        <v>0</v>
      </c>
      <c r="G43" s="13">
        <v>1200</v>
      </c>
      <c r="H43" s="13">
        <v>200</v>
      </c>
      <c r="I43" s="13">
        <v>1300</v>
      </c>
      <c r="J43" s="13">
        <f t="shared" si="1"/>
        <v>1300</v>
      </c>
      <c r="K43" s="94">
        <f t="shared" si="0"/>
        <v>1300</v>
      </c>
    </row>
    <row r="44" spans="1:11" ht="15">
      <c r="A44" s="91">
        <v>41</v>
      </c>
      <c r="B44" s="25"/>
      <c r="C44" s="31" t="s">
        <v>51</v>
      </c>
      <c r="D44" s="33"/>
      <c r="E44" s="13">
        <v>180</v>
      </c>
      <c r="F44" s="13">
        <v>188</v>
      </c>
      <c r="G44" s="13">
        <v>200</v>
      </c>
      <c r="H44" s="13">
        <v>200</v>
      </c>
      <c r="I44" s="13">
        <v>180</v>
      </c>
      <c r="J44" s="13">
        <f t="shared" si="1"/>
        <v>180</v>
      </c>
      <c r="K44" s="94">
        <f t="shared" si="0"/>
        <v>180</v>
      </c>
    </row>
    <row r="45" spans="1:11" ht="15">
      <c r="A45" s="91">
        <v>111</v>
      </c>
      <c r="B45" s="25"/>
      <c r="C45" s="429" t="s">
        <v>43</v>
      </c>
      <c r="D45" s="430"/>
      <c r="E45" s="13">
        <v>67</v>
      </c>
      <c r="F45" s="13">
        <v>92</v>
      </c>
      <c r="G45" s="13">
        <v>90</v>
      </c>
      <c r="H45" s="13">
        <v>90</v>
      </c>
      <c r="I45" s="13">
        <v>100</v>
      </c>
      <c r="J45" s="13">
        <f t="shared" si="1"/>
        <v>100</v>
      </c>
      <c r="K45" s="94">
        <f t="shared" si="0"/>
        <v>100</v>
      </c>
    </row>
    <row r="46" spans="1:11" ht="15">
      <c r="A46" s="91">
        <v>41</v>
      </c>
      <c r="B46" s="25"/>
      <c r="C46" s="386" t="s">
        <v>43</v>
      </c>
      <c r="D46" s="387"/>
      <c r="E46" s="13">
        <v>992</v>
      </c>
      <c r="F46" s="13">
        <v>1403</v>
      </c>
      <c r="G46" s="13">
        <v>1700</v>
      </c>
      <c r="H46" s="13">
        <v>1100</v>
      </c>
      <c r="I46" s="13">
        <v>1600</v>
      </c>
      <c r="J46" s="13">
        <f t="shared" si="1"/>
        <v>1600</v>
      </c>
      <c r="K46" s="94">
        <f t="shared" si="0"/>
        <v>1600</v>
      </c>
    </row>
    <row r="47" spans="1:11" ht="15">
      <c r="A47" s="93" t="s">
        <v>176</v>
      </c>
      <c r="B47" s="25"/>
      <c r="C47" s="429" t="s">
        <v>43</v>
      </c>
      <c r="D47" s="430"/>
      <c r="E47" s="13">
        <v>23</v>
      </c>
      <c r="F47" s="13">
        <v>0</v>
      </c>
      <c r="G47" s="13">
        <v>0</v>
      </c>
      <c r="H47" s="13">
        <v>0</v>
      </c>
      <c r="I47" s="13">
        <v>0</v>
      </c>
      <c r="J47" s="13">
        <f t="shared" si="1"/>
        <v>0</v>
      </c>
      <c r="K47" s="94">
        <f t="shared" si="0"/>
        <v>0</v>
      </c>
    </row>
    <row r="48" spans="1:11" ht="15">
      <c r="A48" s="93" t="s">
        <v>177</v>
      </c>
      <c r="B48" s="25"/>
      <c r="C48" s="386" t="s">
        <v>43</v>
      </c>
      <c r="D48" s="387"/>
      <c r="E48" s="13">
        <v>4</v>
      </c>
      <c r="F48" s="13">
        <v>0</v>
      </c>
      <c r="G48" s="13">
        <v>0</v>
      </c>
      <c r="H48" s="13">
        <v>0</v>
      </c>
      <c r="I48" s="13">
        <v>0</v>
      </c>
      <c r="J48" s="13">
        <f t="shared" si="1"/>
        <v>0</v>
      </c>
      <c r="K48" s="94">
        <f t="shared" si="0"/>
        <v>0</v>
      </c>
    </row>
    <row r="49" spans="1:11" ht="15">
      <c r="A49" s="91">
        <v>41</v>
      </c>
      <c r="B49" s="25"/>
      <c r="C49" s="429" t="s">
        <v>45</v>
      </c>
      <c r="D49" s="410"/>
      <c r="E49" s="13">
        <v>206</v>
      </c>
      <c r="F49" s="13">
        <v>124</v>
      </c>
      <c r="G49" s="13">
        <v>300</v>
      </c>
      <c r="H49" s="13">
        <v>200</v>
      </c>
      <c r="I49" s="13">
        <v>300</v>
      </c>
      <c r="J49" s="13">
        <f t="shared" si="1"/>
        <v>300</v>
      </c>
      <c r="K49" s="94">
        <f t="shared" si="0"/>
        <v>300</v>
      </c>
    </row>
    <row r="50" spans="1:11" ht="15">
      <c r="A50" s="91">
        <v>41</v>
      </c>
      <c r="B50" s="25"/>
      <c r="C50" s="429" t="s">
        <v>164</v>
      </c>
      <c r="D50" s="410"/>
      <c r="E50" s="13">
        <v>734</v>
      </c>
      <c r="F50" s="13">
        <v>765</v>
      </c>
      <c r="G50" s="13">
        <v>900</v>
      </c>
      <c r="H50" s="13">
        <v>900</v>
      </c>
      <c r="I50" s="13">
        <v>950</v>
      </c>
      <c r="J50" s="13">
        <f t="shared" si="1"/>
        <v>950</v>
      </c>
      <c r="K50" s="94">
        <f t="shared" si="0"/>
        <v>950</v>
      </c>
    </row>
    <row r="51" spans="1:11" ht="15">
      <c r="A51" s="91">
        <v>41</v>
      </c>
      <c r="B51" s="25"/>
      <c r="C51" s="429" t="s">
        <v>165</v>
      </c>
      <c r="D51" s="410"/>
      <c r="E51" s="13">
        <v>210</v>
      </c>
      <c r="F51" s="13">
        <v>248</v>
      </c>
      <c r="G51" s="13">
        <v>600</v>
      </c>
      <c r="H51" s="13">
        <v>350</v>
      </c>
      <c r="I51" s="13">
        <v>500</v>
      </c>
      <c r="J51" s="13">
        <f t="shared" si="1"/>
        <v>500</v>
      </c>
      <c r="K51" s="94">
        <f t="shared" si="0"/>
        <v>500</v>
      </c>
    </row>
    <row r="52" spans="1:11" ht="15">
      <c r="A52" s="91">
        <v>41</v>
      </c>
      <c r="B52" s="25"/>
      <c r="C52" s="429" t="s">
        <v>187</v>
      </c>
      <c r="D52" s="410"/>
      <c r="E52" s="13">
        <v>74</v>
      </c>
      <c r="F52" s="13">
        <v>80</v>
      </c>
      <c r="G52" s="13">
        <v>80</v>
      </c>
      <c r="H52" s="13">
        <v>84</v>
      </c>
      <c r="I52" s="13">
        <v>90</v>
      </c>
      <c r="J52" s="13">
        <f t="shared" si="1"/>
        <v>90</v>
      </c>
      <c r="K52" s="94">
        <f t="shared" si="0"/>
        <v>90</v>
      </c>
    </row>
    <row r="53" spans="1:11" ht="15">
      <c r="A53" s="91">
        <v>41</v>
      </c>
      <c r="B53" s="25"/>
      <c r="C53" s="429" t="s">
        <v>183</v>
      </c>
      <c r="D53" s="410"/>
      <c r="E53" s="13">
        <v>52</v>
      </c>
      <c r="F53" s="13">
        <v>50</v>
      </c>
      <c r="G53" s="13">
        <v>50</v>
      </c>
      <c r="H53" s="13">
        <v>50</v>
      </c>
      <c r="I53" s="13">
        <v>60</v>
      </c>
      <c r="J53" s="13">
        <f t="shared" si="1"/>
        <v>60</v>
      </c>
      <c r="K53" s="94">
        <f t="shared" si="0"/>
        <v>60</v>
      </c>
    </row>
    <row r="54" spans="1:11" ht="15">
      <c r="A54" s="91">
        <v>41</v>
      </c>
      <c r="B54" s="25"/>
      <c r="C54" s="386" t="s">
        <v>46</v>
      </c>
      <c r="D54" s="410"/>
      <c r="E54" s="13">
        <v>488</v>
      </c>
      <c r="F54" s="13">
        <v>698</v>
      </c>
      <c r="G54" s="13">
        <v>500</v>
      </c>
      <c r="H54" s="13">
        <v>750</v>
      </c>
      <c r="I54" s="13">
        <v>800</v>
      </c>
      <c r="J54" s="13">
        <f t="shared" si="1"/>
        <v>800</v>
      </c>
      <c r="K54" s="94">
        <f t="shared" si="0"/>
        <v>800</v>
      </c>
    </row>
    <row r="55" spans="1:11" ht="15">
      <c r="A55" s="91">
        <v>41</v>
      </c>
      <c r="B55" s="25"/>
      <c r="C55" s="386" t="s">
        <v>167</v>
      </c>
      <c r="D55" s="410"/>
      <c r="E55" s="13">
        <v>12</v>
      </c>
      <c r="F55" s="13">
        <v>16</v>
      </c>
      <c r="G55" s="13">
        <v>100</v>
      </c>
      <c r="H55" s="13">
        <v>300</v>
      </c>
      <c r="I55" s="13">
        <v>300</v>
      </c>
      <c r="J55" s="13">
        <f t="shared" si="1"/>
        <v>300</v>
      </c>
      <c r="K55" s="94">
        <f t="shared" si="0"/>
        <v>300</v>
      </c>
    </row>
    <row r="56" spans="1:11" ht="15">
      <c r="A56" s="91">
        <v>41</v>
      </c>
      <c r="B56" s="25"/>
      <c r="C56" s="386" t="s">
        <v>52</v>
      </c>
      <c r="D56" s="410"/>
      <c r="E56" s="13">
        <v>0</v>
      </c>
      <c r="F56" s="13">
        <v>1797</v>
      </c>
      <c r="G56" s="13">
        <v>200</v>
      </c>
      <c r="H56" s="13">
        <v>200</v>
      </c>
      <c r="I56" s="13">
        <v>200</v>
      </c>
      <c r="J56" s="13">
        <f t="shared" si="1"/>
        <v>200</v>
      </c>
      <c r="K56" s="94">
        <f t="shared" si="0"/>
        <v>200</v>
      </c>
    </row>
    <row r="57" spans="1:11" ht="15">
      <c r="A57" s="91">
        <v>41</v>
      </c>
      <c r="B57" s="25"/>
      <c r="C57" s="31" t="s">
        <v>120</v>
      </c>
      <c r="D57" s="33"/>
      <c r="E57" s="13">
        <v>137</v>
      </c>
      <c r="F57" s="13">
        <v>56</v>
      </c>
      <c r="G57" s="13">
        <v>50</v>
      </c>
      <c r="H57" s="13">
        <v>100</v>
      </c>
      <c r="I57" s="13">
        <v>100</v>
      </c>
      <c r="J57" s="13">
        <f t="shared" si="1"/>
        <v>100</v>
      </c>
      <c r="K57" s="94">
        <f t="shared" si="0"/>
        <v>100</v>
      </c>
    </row>
    <row r="58" spans="1:11" ht="15">
      <c r="A58" s="91">
        <v>71</v>
      </c>
      <c r="B58" s="25"/>
      <c r="C58" s="386" t="s">
        <v>47</v>
      </c>
      <c r="D58" s="394"/>
      <c r="E58" s="13">
        <v>509</v>
      </c>
      <c r="F58" s="13">
        <v>0</v>
      </c>
      <c r="G58" s="13">
        <v>0</v>
      </c>
      <c r="H58" s="13">
        <v>0</v>
      </c>
      <c r="I58" s="13">
        <v>0</v>
      </c>
      <c r="J58" s="13">
        <f t="shared" si="1"/>
        <v>0</v>
      </c>
      <c r="K58" s="94">
        <f t="shared" si="0"/>
        <v>0</v>
      </c>
    </row>
    <row r="59" spans="1:11" ht="15">
      <c r="A59" s="91">
        <v>41</v>
      </c>
      <c r="B59" s="25"/>
      <c r="C59" s="386" t="s">
        <v>47</v>
      </c>
      <c r="D59" s="410"/>
      <c r="E59" s="13">
        <v>2146</v>
      </c>
      <c r="F59" s="13">
        <v>3200</v>
      </c>
      <c r="G59" s="13">
        <v>3300</v>
      </c>
      <c r="H59" s="13">
        <v>3300</v>
      </c>
      <c r="I59" s="13">
        <v>3300</v>
      </c>
      <c r="J59" s="13">
        <f t="shared" si="1"/>
        <v>3300</v>
      </c>
      <c r="K59" s="94">
        <f t="shared" si="0"/>
        <v>3300</v>
      </c>
    </row>
    <row r="60" spans="1:11" ht="15">
      <c r="A60" s="91">
        <v>41</v>
      </c>
      <c r="B60" s="25"/>
      <c r="C60" s="386" t="s">
        <v>48</v>
      </c>
      <c r="D60" s="410"/>
      <c r="E60" s="13">
        <v>369</v>
      </c>
      <c r="F60" s="13">
        <v>424</v>
      </c>
      <c r="G60" s="13">
        <v>650</v>
      </c>
      <c r="H60" s="13">
        <v>650</v>
      </c>
      <c r="I60" s="13">
        <v>600</v>
      </c>
      <c r="J60" s="13">
        <f t="shared" si="1"/>
        <v>600</v>
      </c>
      <c r="K60" s="94">
        <f t="shared" si="0"/>
        <v>600</v>
      </c>
    </row>
    <row r="61" spans="1:11" ht="15">
      <c r="A61" s="91">
        <v>41</v>
      </c>
      <c r="B61" s="25"/>
      <c r="C61" s="386" t="s">
        <v>54</v>
      </c>
      <c r="D61" s="394"/>
      <c r="E61" s="13">
        <v>883</v>
      </c>
      <c r="F61" s="13">
        <v>860</v>
      </c>
      <c r="G61" s="13">
        <v>1000</v>
      </c>
      <c r="H61" s="13">
        <v>900</v>
      </c>
      <c r="I61" s="13">
        <v>1000</v>
      </c>
      <c r="J61" s="13">
        <f t="shared" si="1"/>
        <v>1000</v>
      </c>
      <c r="K61" s="94">
        <f t="shared" si="0"/>
        <v>1000</v>
      </c>
    </row>
    <row r="62" spans="1:11" ht="15">
      <c r="A62" s="91">
        <v>41</v>
      </c>
      <c r="B62" s="25"/>
      <c r="C62" s="386" t="s">
        <v>68</v>
      </c>
      <c r="D62" s="410"/>
      <c r="E62" s="13">
        <v>62</v>
      </c>
      <c r="F62" s="13">
        <v>155</v>
      </c>
      <c r="G62" s="13">
        <v>200</v>
      </c>
      <c r="H62" s="13">
        <v>190</v>
      </c>
      <c r="I62" s="13">
        <v>200</v>
      </c>
      <c r="J62" s="13">
        <f t="shared" si="1"/>
        <v>200</v>
      </c>
      <c r="K62" s="94">
        <f t="shared" si="0"/>
        <v>200</v>
      </c>
    </row>
    <row r="63" spans="1:11" ht="15">
      <c r="A63" s="91">
        <v>111</v>
      </c>
      <c r="B63" s="25"/>
      <c r="C63" s="386" t="s">
        <v>123</v>
      </c>
      <c r="D63" s="410"/>
      <c r="E63" s="13">
        <v>16</v>
      </c>
      <c r="F63" s="13">
        <v>0</v>
      </c>
      <c r="G63" s="13">
        <v>0</v>
      </c>
      <c r="H63" s="13">
        <v>0</v>
      </c>
      <c r="I63" s="13">
        <v>0</v>
      </c>
      <c r="J63" s="13">
        <f t="shared" si="1"/>
        <v>0</v>
      </c>
      <c r="K63" s="94">
        <f t="shared" si="0"/>
        <v>0</v>
      </c>
    </row>
    <row r="64" spans="1:11" ht="15">
      <c r="A64" s="91">
        <v>111</v>
      </c>
      <c r="B64" s="25"/>
      <c r="C64" s="386" t="s">
        <v>136</v>
      </c>
      <c r="D64" s="410"/>
      <c r="E64" s="13">
        <v>521</v>
      </c>
      <c r="F64" s="13">
        <v>519</v>
      </c>
      <c r="G64" s="13">
        <v>520</v>
      </c>
      <c r="H64" s="13">
        <v>630</v>
      </c>
      <c r="I64" s="13">
        <v>650</v>
      </c>
      <c r="J64" s="13">
        <f t="shared" si="1"/>
        <v>650</v>
      </c>
      <c r="K64" s="94">
        <f t="shared" si="0"/>
        <v>650</v>
      </c>
    </row>
    <row r="65" spans="1:11" ht="15">
      <c r="A65" s="91">
        <v>41</v>
      </c>
      <c r="B65" s="25"/>
      <c r="C65" s="386" t="s">
        <v>49</v>
      </c>
      <c r="D65" s="387"/>
      <c r="E65" s="13">
        <v>1853</v>
      </c>
      <c r="F65" s="13">
        <v>1878</v>
      </c>
      <c r="G65" s="13">
        <v>2200</v>
      </c>
      <c r="H65" s="13">
        <v>2900</v>
      </c>
      <c r="I65" s="13">
        <v>2900</v>
      </c>
      <c r="J65" s="13">
        <f t="shared" si="1"/>
        <v>2900</v>
      </c>
      <c r="K65" s="94">
        <f t="shared" si="0"/>
        <v>2900</v>
      </c>
    </row>
    <row r="66" spans="1:11" ht="15">
      <c r="A66" s="91">
        <v>41</v>
      </c>
      <c r="B66" s="25"/>
      <c r="C66" s="31" t="s">
        <v>224</v>
      </c>
      <c r="D66" s="48"/>
      <c r="E66" s="13">
        <v>0</v>
      </c>
      <c r="F66" s="13">
        <v>0</v>
      </c>
      <c r="G66" s="13">
        <v>0</v>
      </c>
      <c r="H66" s="13">
        <v>119</v>
      </c>
      <c r="I66" s="13">
        <v>100</v>
      </c>
      <c r="J66" s="13">
        <f t="shared" si="1"/>
        <v>100</v>
      </c>
      <c r="K66" s="94">
        <f t="shared" si="0"/>
        <v>100</v>
      </c>
    </row>
    <row r="67" spans="1:11" ht="15">
      <c r="A67" s="91">
        <v>111</v>
      </c>
      <c r="B67" s="25"/>
      <c r="C67" s="386" t="s">
        <v>56</v>
      </c>
      <c r="D67" s="410"/>
      <c r="E67" s="13">
        <v>285</v>
      </c>
      <c r="F67" s="13">
        <v>0</v>
      </c>
      <c r="G67" s="13">
        <v>0</v>
      </c>
      <c r="H67" s="13">
        <v>0</v>
      </c>
      <c r="I67" s="13">
        <v>0</v>
      </c>
      <c r="J67" s="13">
        <f t="shared" si="1"/>
        <v>0</v>
      </c>
      <c r="K67" s="94">
        <f t="shared" si="0"/>
        <v>0</v>
      </c>
    </row>
    <row r="68" spans="1:11" ht="15">
      <c r="A68" s="198"/>
      <c r="B68" s="199"/>
      <c r="C68" s="200"/>
      <c r="D68" s="201"/>
      <c r="E68" s="180"/>
      <c r="F68" s="180"/>
      <c r="G68" s="180"/>
      <c r="H68" s="180"/>
      <c r="I68" s="180"/>
      <c r="J68" s="180"/>
      <c r="K68" s="187"/>
    </row>
    <row r="69" spans="1:11" ht="15.75" thickBot="1">
      <c r="A69" s="95"/>
      <c r="B69" s="234">
        <v>600</v>
      </c>
      <c r="C69" s="422" t="s">
        <v>140</v>
      </c>
      <c r="D69" s="423"/>
      <c r="E69" s="71">
        <f aca="true" t="shared" si="2" ref="E69:K69">SUM(E8:E67)</f>
        <v>70104</v>
      </c>
      <c r="F69" s="71">
        <f t="shared" si="2"/>
        <v>78747</v>
      </c>
      <c r="G69" s="71">
        <f t="shared" si="2"/>
        <v>86080</v>
      </c>
      <c r="H69" s="71">
        <f t="shared" si="2"/>
        <v>86424</v>
      </c>
      <c r="I69" s="71">
        <f t="shared" si="2"/>
        <v>100270</v>
      </c>
      <c r="J69" s="71">
        <f t="shared" si="2"/>
        <v>100270</v>
      </c>
      <c r="K69" s="96">
        <f t="shared" si="2"/>
        <v>100270</v>
      </c>
    </row>
    <row r="70" spans="1:11" ht="15.75" thickTop="1">
      <c r="A70" s="97"/>
      <c r="B70" s="70"/>
      <c r="C70" s="426"/>
      <c r="D70" s="432"/>
      <c r="E70" s="67"/>
      <c r="F70" s="67"/>
      <c r="G70" s="68"/>
      <c r="H70" s="68"/>
      <c r="I70" s="68"/>
      <c r="J70" s="68"/>
      <c r="K70" s="98"/>
    </row>
    <row r="71" spans="1:11" ht="15">
      <c r="A71" s="232"/>
      <c r="B71" s="233"/>
      <c r="C71" s="427" t="s">
        <v>60</v>
      </c>
      <c r="D71" s="446"/>
      <c r="E71" s="171"/>
      <c r="F71" s="171"/>
      <c r="G71" s="221"/>
      <c r="H71" s="221"/>
      <c r="I71" s="221"/>
      <c r="J71" s="221"/>
      <c r="K71" s="222"/>
    </row>
    <row r="72" spans="1:11" ht="15">
      <c r="A72" s="97"/>
      <c r="B72" s="70"/>
      <c r="C72" s="447" t="s">
        <v>234</v>
      </c>
      <c r="D72" s="448"/>
      <c r="E72" s="63"/>
      <c r="F72" s="63"/>
      <c r="G72" s="68"/>
      <c r="H72" s="68"/>
      <c r="I72" s="68"/>
      <c r="J72" s="68"/>
      <c r="K72" s="98"/>
    </row>
    <row r="73" spans="1:11" ht="15">
      <c r="A73" s="101">
        <v>41</v>
      </c>
      <c r="B73" s="25"/>
      <c r="C73" s="429" t="s">
        <v>61</v>
      </c>
      <c r="D73" s="410"/>
      <c r="E73" s="13">
        <v>2039</v>
      </c>
      <c r="F73" s="13">
        <v>1369</v>
      </c>
      <c r="G73" s="13">
        <v>2000</v>
      </c>
      <c r="H73" s="13">
        <v>1200</v>
      </c>
      <c r="I73" s="13">
        <v>1800</v>
      </c>
      <c r="J73" s="13">
        <f>I73</f>
        <v>1800</v>
      </c>
      <c r="K73" s="94">
        <f>I73</f>
        <v>1800</v>
      </c>
    </row>
    <row r="74" spans="1:11" ht="15">
      <c r="A74" s="101">
        <v>41</v>
      </c>
      <c r="B74" s="25"/>
      <c r="C74" s="429" t="s">
        <v>125</v>
      </c>
      <c r="D74" s="430"/>
      <c r="E74" s="13">
        <v>1205</v>
      </c>
      <c r="F74" s="13">
        <v>1192</v>
      </c>
      <c r="G74" s="13">
        <v>1500</v>
      </c>
      <c r="H74" s="13">
        <v>1500</v>
      </c>
      <c r="I74" s="13">
        <v>1300</v>
      </c>
      <c r="J74" s="13">
        <f>I74</f>
        <v>1300</v>
      </c>
      <c r="K74" s="94">
        <f>I74</f>
        <v>1300</v>
      </c>
    </row>
    <row r="75" spans="1:11" ht="15">
      <c r="A75" s="202"/>
      <c r="B75" s="197"/>
      <c r="C75" s="200"/>
      <c r="D75" s="168"/>
      <c r="E75" s="171"/>
      <c r="F75" s="171"/>
      <c r="G75" s="171"/>
      <c r="H75" s="171"/>
      <c r="I75" s="171"/>
      <c r="J75" s="171"/>
      <c r="K75" s="172"/>
    </row>
    <row r="76" spans="1:11" ht="15.75" thickBot="1">
      <c r="A76" s="102"/>
      <c r="B76" s="234">
        <v>600</v>
      </c>
      <c r="C76" s="422" t="s">
        <v>62</v>
      </c>
      <c r="D76" s="443"/>
      <c r="E76" s="71">
        <f aca="true" t="shared" si="3" ref="E76:K76">SUM(E73:E74)</f>
        <v>3244</v>
      </c>
      <c r="F76" s="71">
        <f t="shared" si="3"/>
        <v>2561</v>
      </c>
      <c r="G76" s="71">
        <f t="shared" si="3"/>
        <v>3500</v>
      </c>
      <c r="H76" s="71">
        <f t="shared" si="3"/>
        <v>2700</v>
      </c>
      <c r="I76" s="71">
        <f t="shared" si="3"/>
        <v>3100</v>
      </c>
      <c r="J76" s="71">
        <f t="shared" si="3"/>
        <v>3100</v>
      </c>
      <c r="K76" s="96">
        <f t="shared" si="3"/>
        <v>3100</v>
      </c>
    </row>
    <row r="77" spans="1:11" ht="15.75" thickTop="1">
      <c r="A77" s="103"/>
      <c r="B77" s="72"/>
      <c r="C77" s="426"/>
      <c r="D77" s="444"/>
      <c r="E77" s="63"/>
      <c r="F77" s="63"/>
      <c r="G77" s="68"/>
      <c r="H77" s="68"/>
      <c r="I77" s="68"/>
      <c r="J77" s="68"/>
      <c r="K77" s="98"/>
    </row>
    <row r="78" spans="1:11" ht="15">
      <c r="A78" s="196"/>
      <c r="B78" s="197"/>
      <c r="C78" s="427" t="s">
        <v>69</v>
      </c>
      <c r="D78" s="445"/>
      <c r="E78" s="171"/>
      <c r="F78" s="171"/>
      <c r="G78" s="221"/>
      <c r="H78" s="221"/>
      <c r="I78" s="221"/>
      <c r="J78" s="221"/>
      <c r="K78" s="222"/>
    </row>
    <row r="79" spans="1:11" ht="15.75">
      <c r="A79" s="105"/>
      <c r="B79" s="73"/>
      <c r="C79" s="167" t="s">
        <v>234</v>
      </c>
      <c r="D79" s="231"/>
      <c r="E79" s="63"/>
      <c r="F79" s="63"/>
      <c r="G79" s="68"/>
      <c r="H79" s="68"/>
      <c r="I79" s="68"/>
      <c r="J79" s="68"/>
      <c r="K79" s="98"/>
    </row>
    <row r="80" spans="1:11" ht="15">
      <c r="A80" s="91">
        <v>111</v>
      </c>
      <c r="B80" s="25"/>
      <c r="C80" s="386" t="s">
        <v>198</v>
      </c>
      <c r="D80" s="410"/>
      <c r="E80" s="13">
        <v>0</v>
      </c>
      <c r="F80" s="13">
        <v>57</v>
      </c>
      <c r="G80" s="13">
        <v>0</v>
      </c>
      <c r="H80" s="13">
        <v>0</v>
      </c>
      <c r="I80" s="13">
        <v>0</v>
      </c>
      <c r="J80" s="13">
        <v>0</v>
      </c>
      <c r="K80" s="94">
        <v>0</v>
      </c>
    </row>
    <row r="81" spans="1:11" ht="15">
      <c r="A81" s="91">
        <v>111</v>
      </c>
      <c r="B81" s="25"/>
      <c r="C81" s="386" t="s">
        <v>32</v>
      </c>
      <c r="D81" s="410"/>
      <c r="E81" s="13">
        <v>5</v>
      </c>
      <c r="F81" s="13">
        <v>6</v>
      </c>
      <c r="G81" s="13">
        <v>0</v>
      </c>
      <c r="H81" s="13">
        <v>1</v>
      </c>
      <c r="I81" s="13">
        <v>0</v>
      </c>
      <c r="J81" s="13">
        <v>0</v>
      </c>
      <c r="K81" s="94">
        <v>0</v>
      </c>
    </row>
    <row r="82" spans="1:11" ht="15">
      <c r="A82" s="91">
        <v>111</v>
      </c>
      <c r="B82" s="25"/>
      <c r="C82" s="386" t="s">
        <v>119</v>
      </c>
      <c r="D82" s="387"/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94">
        <v>0</v>
      </c>
    </row>
    <row r="83" spans="1:11" ht="15">
      <c r="A83" s="91">
        <v>111</v>
      </c>
      <c r="B83" s="25"/>
      <c r="C83" s="31" t="s">
        <v>33</v>
      </c>
      <c r="D83" s="48"/>
      <c r="E83" s="13">
        <v>1</v>
      </c>
      <c r="F83" s="13">
        <v>1</v>
      </c>
      <c r="G83" s="13">
        <v>0</v>
      </c>
      <c r="H83" s="13">
        <v>0</v>
      </c>
      <c r="I83" s="13">
        <v>0</v>
      </c>
      <c r="J83" s="13">
        <v>0</v>
      </c>
      <c r="K83" s="94">
        <v>0</v>
      </c>
    </row>
    <row r="84" spans="1:11" ht="15">
      <c r="A84" s="91">
        <v>111</v>
      </c>
      <c r="B84" s="25"/>
      <c r="C84" s="386" t="s">
        <v>34</v>
      </c>
      <c r="D84" s="410"/>
      <c r="E84" s="13">
        <v>9</v>
      </c>
      <c r="F84" s="13">
        <v>8</v>
      </c>
      <c r="G84" s="13">
        <v>0</v>
      </c>
      <c r="H84" s="13">
        <v>10</v>
      </c>
      <c r="I84" s="13">
        <v>0</v>
      </c>
      <c r="J84" s="13">
        <v>0</v>
      </c>
      <c r="K84" s="94">
        <v>0</v>
      </c>
    </row>
    <row r="85" spans="1:11" ht="15">
      <c r="A85" s="91">
        <v>111</v>
      </c>
      <c r="B85" s="25"/>
      <c r="C85" s="386" t="s">
        <v>35</v>
      </c>
      <c r="D85" s="410"/>
      <c r="E85" s="13">
        <v>1</v>
      </c>
      <c r="F85" s="13">
        <v>0</v>
      </c>
      <c r="G85" s="13">
        <v>0</v>
      </c>
      <c r="H85" s="13">
        <v>1</v>
      </c>
      <c r="I85" s="13">
        <v>0</v>
      </c>
      <c r="J85" s="13">
        <v>0</v>
      </c>
      <c r="K85" s="94">
        <v>0</v>
      </c>
    </row>
    <row r="86" spans="1:11" ht="15">
      <c r="A86" s="91">
        <v>111</v>
      </c>
      <c r="B86" s="25"/>
      <c r="C86" s="386" t="s">
        <v>36</v>
      </c>
      <c r="D86" s="410"/>
      <c r="E86" s="13">
        <v>2</v>
      </c>
      <c r="F86" s="13">
        <v>2</v>
      </c>
      <c r="G86" s="13">
        <v>0</v>
      </c>
      <c r="H86" s="13">
        <v>1</v>
      </c>
      <c r="I86" s="13">
        <v>0</v>
      </c>
      <c r="J86" s="13">
        <v>0</v>
      </c>
      <c r="K86" s="94">
        <v>0</v>
      </c>
    </row>
    <row r="87" spans="1:11" ht="15">
      <c r="A87" s="91">
        <v>111</v>
      </c>
      <c r="B87" s="25"/>
      <c r="C87" s="31" t="s">
        <v>151</v>
      </c>
      <c r="D87" s="33"/>
      <c r="E87" s="13">
        <v>1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94">
        <v>0</v>
      </c>
    </row>
    <row r="88" spans="1:11" ht="15">
      <c r="A88" s="91">
        <v>111</v>
      </c>
      <c r="B88" s="25"/>
      <c r="C88" s="386" t="s">
        <v>110</v>
      </c>
      <c r="D88" s="410"/>
      <c r="E88" s="13">
        <v>3</v>
      </c>
      <c r="F88" s="13">
        <v>3</v>
      </c>
      <c r="G88" s="13">
        <v>0</v>
      </c>
      <c r="H88" s="13">
        <v>3</v>
      </c>
      <c r="I88" s="13">
        <v>0</v>
      </c>
      <c r="J88" s="13">
        <v>0</v>
      </c>
      <c r="K88" s="94">
        <v>0</v>
      </c>
    </row>
    <row r="89" spans="1:11" ht="15">
      <c r="A89" s="91">
        <v>111</v>
      </c>
      <c r="B89" s="25"/>
      <c r="C89" s="386" t="s">
        <v>63</v>
      </c>
      <c r="D89" s="394"/>
      <c r="E89" s="13">
        <v>2</v>
      </c>
      <c r="F89" s="13">
        <v>0</v>
      </c>
      <c r="G89" s="13">
        <v>0</v>
      </c>
      <c r="H89" s="13">
        <v>44</v>
      </c>
      <c r="I89" s="13">
        <v>0</v>
      </c>
      <c r="J89" s="13">
        <v>0</v>
      </c>
      <c r="K89" s="94">
        <v>0</v>
      </c>
    </row>
    <row r="90" spans="1:11" ht="15">
      <c r="A90" s="91">
        <v>111</v>
      </c>
      <c r="B90" s="25"/>
      <c r="C90" s="386" t="s">
        <v>50</v>
      </c>
      <c r="D90" s="410"/>
      <c r="E90" s="13">
        <v>20</v>
      </c>
      <c r="F90" s="13">
        <v>20</v>
      </c>
      <c r="G90" s="13">
        <v>0</v>
      </c>
      <c r="H90" s="13">
        <v>31</v>
      </c>
      <c r="I90" s="13">
        <v>0</v>
      </c>
      <c r="J90" s="13">
        <v>0</v>
      </c>
      <c r="K90" s="94">
        <v>0</v>
      </c>
    </row>
    <row r="91" spans="1:11" ht="15">
      <c r="A91" s="91">
        <v>111</v>
      </c>
      <c r="B91" s="25"/>
      <c r="C91" s="386" t="s">
        <v>141</v>
      </c>
      <c r="D91" s="410"/>
      <c r="E91" s="13">
        <v>11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94">
        <v>0</v>
      </c>
    </row>
    <row r="92" spans="1:11" ht="15">
      <c r="A92" s="91">
        <v>111</v>
      </c>
      <c r="B92" s="25"/>
      <c r="C92" s="31" t="s">
        <v>197</v>
      </c>
      <c r="D92" s="33"/>
      <c r="E92" s="13">
        <v>0</v>
      </c>
      <c r="F92" s="13">
        <v>5</v>
      </c>
      <c r="G92" s="13">
        <v>0</v>
      </c>
      <c r="H92" s="13">
        <v>5</v>
      </c>
      <c r="I92" s="13">
        <v>0</v>
      </c>
      <c r="J92" s="13">
        <v>0</v>
      </c>
      <c r="K92" s="94">
        <v>0</v>
      </c>
    </row>
    <row r="93" spans="1:11" ht="15">
      <c r="A93" s="91">
        <v>111</v>
      </c>
      <c r="B93" s="25"/>
      <c r="C93" s="441" t="s">
        <v>43</v>
      </c>
      <c r="D93" s="442"/>
      <c r="E93" s="13">
        <v>25</v>
      </c>
      <c r="F93" s="13">
        <v>25</v>
      </c>
      <c r="G93" s="13">
        <v>0</v>
      </c>
      <c r="H93" s="13">
        <v>30</v>
      </c>
      <c r="I93" s="13">
        <v>0</v>
      </c>
      <c r="J93" s="13">
        <v>0</v>
      </c>
      <c r="K93" s="94">
        <v>0</v>
      </c>
    </row>
    <row r="94" spans="1:11" ht="15">
      <c r="A94" s="91">
        <v>111</v>
      </c>
      <c r="B94" s="25"/>
      <c r="C94" s="386" t="s">
        <v>45</v>
      </c>
      <c r="D94" s="410"/>
      <c r="E94" s="13">
        <v>22</v>
      </c>
      <c r="F94" s="13">
        <v>14</v>
      </c>
      <c r="G94" s="13">
        <v>0</v>
      </c>
      <c r="H94" s="13">
        <v>13</v>
      </c>
      <c r="I94" s="13">
        <v>0</v>
      </c>
      <c r="J94" s="13">
        <v>0</v>
      </c>
      <c r="K94" s="94">
        <v>0</v>
      </c>
    </row>
    <row r="95" spans="1:11" ht="15">
      <c r="A95" s="91">
        <v>111</v>
      </c>
      <c r="B95" s="25"/>
      <c r="C95" s="386" t="s">
        <v>65</v>
      </c>
      <c r="D95" s="410"/>
      <c r="E95" s="13">
        <v>19</v>
      </c>
      <c r="F95" s="13">
        <v>5</v>
      </c>
      <c r="G95" s="13">
        <v>0</v>
      </c>
      <c r="H95" s="13">
        <v>15</v>
      </c>
      <c r="I95" s="13">
        <v>0</v>
      </c>
      <c r="J95" s="13">
        <v>0</v>
      </c>
      <c r="K95" s="94">
        <v>0</v>
      </c>
    </row>
    <row r="96" spans="1:11" ht="15">
      <c r="A96" s="91">
        <v>111</v>
      </c>
      <c r="B96" s="25"/>
      <c r="C96" s="31" t="s">
        <v>199</v>
      </c>
      <c r="D96" s="33"/>
      <c r="E96" s="13">
        <v>0</v>
      </c>
      <c r="F96" s="13">
        <v>29</v>
      </c>
      <c r="G96" s="13">
        <v>0</v>
      </c>
      <c r="H96" s="13">
        <v>0</v>
      </c>
      <c r="I96" s="13">
        <v>0</v>
      </c>
      <c r="J96" s="13">
        <v>0</v>
      </c>
      <c r="K96" s="94">
        <v>0</v>
      </c>
    </row>
    <row r="97" spans="1:11" ht="15">
      <c r="A97" s="91">
        <v>111</v>
      </c>
      <c r="B97" s="25"/>
      <c r="C97" s="386" t="s">
        <v>47</v>
      </c>
      <c r="D97" s="410"/>
      <c r="E97" s="13">
        <v>108</v>
      </c>
      <c r="F97" s="13">
        <v>72</v>
      </c>
      <c r="G97" s="13">
        <v>0</v>
      </c>
      <c r="H97" s="13">
        <v>76</v>
      </c>
      <c r="I97" s="13">
        <v>0</v>
      </c>
      <c r="J97" s="13">
        <v>0</v>
      </c>
      <c r="K97" s="94">
        <v>0</v>
      </c>
    </row>
    <row r="98" spans="1:11" ht="15">
      <c r="A98" s="91">
        <v>111</v>
      </c>
      <c r="B98" s="25"/>
      <c r="C98" s="386" t="s">
        <v>66</v>
      </c>
      <c r="D98" s="410"/>
      <c r="E98" s="13">
        <v>311</v>
      </c>
      <c r="F98" s="13">
        <v>215</v>
      </c>
      <c r="G98" s="13">
        <v>0</v>
      </c>
      <c r="H98" s="13">
        <v>224</v>
      </c>
      <c r="I98" s="13">
        <v>0</v>
      </c>
      <c r="J98" s="13">
        <v>0</v>
      </c>
      <c r="K98" s="94">
        <v>0</v>
      </c>
    </row>
    <row r="99" spans="1:11" ht="15">
      <c r="A99" s="101">
        <v>111</v>
      </c>
      <c r="B99" s="25"/>
      <c r="C99" s="429" t="s">
        <v>67</v>
      </c>
      <c r="D99" s="410"/>
      <c r="E99" s="13">
        <v>65</v>
      </c>
      <c r="F99" s="13">
        <v>0</v>
      </c>
      <c r="G99" s="13">
        <v>0</v>
      </c>
      <c r="H99" s="13">
        <v>73</v>
      </c>
      <c r="I99" s="13">
        <v>0</v>
      </c>
      <c r="J99" s="13">
        <v>0</v>
      </c>
      <c r="K99" s="94">
        <v>0</v>
      </c>
    </row>
    <row r="100" spans="1:11" ht="15">
      <c r="A100" s="101">
        <v>111</v>
      </c>
      <c r="B100" s="25"/>
      <c r="C100" s="429" t="s">
        <v>123</v>
      </c>
      <c r="D100" s="410"/>
      <c r="E100" s="13">
        <v>104</v>
      </c>
      <c r="F100" s="13">
        <v>107</v>
      </c>
      <c r="G100" s="13">
        <v>0</v>
      </c>
      <c r="H100" s="13">
        <v>0</v>
      </c>
      <c r="I100" s="13">
        <v>0</v>
      </c>
      <c r="J100" s="13">
        <v>0</v>
      </c>
      <c r="K100" s="94">
        <v>0</v>
      </c>
    </row>
    <row r="101" spans="1:11" ht="15">
      <c r="A101" s="202"/>
      <c r="B101" s="197"/>
      <c r="C101" s="200"/>
      <c r="D101" s="168"/>
      <c r="E101" s="171"/>
      <c r="F101" s="171"/>
      <c r="G101" s="171"/>
      <c r="H101" s="171"/>
      <c r="I101" s="171"/>
      <c r="J101" s="171"/>
      <c r="K101" s="172"/>
    </row>
    <row r="102" spans="1:11" ht="15.75" thickBot="1">
      <c r="A102" s="104"/>
      <c r="B102" s="235" t="s">
        <v>238</v>
      </c>
      <c r="C102" s="422" t="s">
        <v>70</v>
      </c>
      <c r="D102" s="439"/>
      <c r="E102" s="71">
        <f aca="true" t="shared" si="4" ref="E102:K102">SUM(E80:E100)</f>
        <v>709</v>
      </c>
      <c r="F102" s="71">
        <f t="shared" si="4"/>
        <v>570</v>
      </c>
      <c r="G102" s="71">
        <f t="shared" si="4"/>
        <v>0</v>
      </c>
      <c r="H102" s="71">
        <f t="shared" si="4"/>
        <v>527</v>
      </c>
      <c r="I102" s="71">
        <f t="shared" si="4"/>
        <v>0</v>
      </c>
      <c r="J102" s="71">
        <f t="shared" si="4"/>
        <v>0</v>
      </c>
      <c r="K102" s="96">
        <f t="shared" si="4"/>
        <v>0</v>
      </c>
    </row>
    <row r="103" spans="1:11" ht="15.75" thickTop="1">
      <c r="A103" s="105"/>
      <c r="B103" s="73"/>
      <c r="C103" s="426"/>
      <c r="D103" s="440"/>
      <c r="E103" s="63"/>
      <c r="F103" s="63"/>
      <c r="G103" s="68"/>
      <c r="H103" s="68"/>
      <c r="I103" s="68"/>
      <c r="J103" s="68"/>
      <c r="K103" s="98"/>
    </row>
    <row r="104" spans="1:11" ht="15">
      <c r="A104" s="196"/>
      <c r="B104" s="230"/>
      <c r="C104" s="427" t="s">
        <v>71</v>
      </c>
      <c r="D104" s="428"/>
      <c r="E104" s="171"/>
      <c r="F104" s="171"/>
      <c r="G104" s="221"/>
      <c r="H104" s="221"/>
      <c r="I104" s="221"/>
      <c r="J104" s="221"/>
      <c r="K104" s="222"/>
    </row>
    <row r="105" spans="1:11" ht="15">
      <c r="A105" s="105"/>
      <c r="B105" s="73"/>
      <c r="C105" s="226" t="s">
        <v>234</v>
      </c>
      <c r="D105" s="227"/>
      <c r="E105" s="63"/>
      <c r="F105" s="63"/>
      <c r="G105" s="68"/>
      <c r="H105" s="68"/>
      <c r="I105" s="68"/>
      <c r="J105" s="68"/>
      <c r="K105" s="98"/>
    </row>
    <row r="106" spans="1:11" ht="15">
      <c r="A106" s="91">
        <v>41</v>
      </c>
      <c r="B106" s="25"/>
      <c r="C106" s="386" t="s">
        <v>43</v>
      </c>
      <c r="D106" s="410"/>
      <c r="E106" s="13">
        <v>110</v>
      </c>
      <c r="F106" s="13">
        <v>69</v>
      </c>
      <c r="G106" s="28">
        <v>200</v>
      </c>
      <c r="H106" s="13">
        <v>200</v>
      </c>
      <c r="I106" s="28">
        <v>190</v>
      </c>
      <c r="J106" s="13">
        <f>I106</f>
        <v>190</v>
      </c>
      <c r="K106" s="94">
        <f>I106</f>
        <v>190</v>
      </c>
    </row>
    <row r="107" spans="1:11" ht="15">
      <c r="A107" s="91">
        <v>41</v>
      </c>
      <c r="B107" s="25"/>
      <c r="C107" s="386" t="s">
        <v>55</v>
      </c>
      <c r="D107" s="394"/>
      <c r="E107" s="13">
        <v>78</v>
      </c>
      <c r="F107" s="13">
        <v>85</v>
      </c>
      <c r="G107" s="13">
        <v>150</v>
      </c>
      <c r="H107" s="13">
        <v>150</v>
      </c>
      <c r="I107" s="13">
        <v>130</v>
      </c>
      <c r="J107" s="13">
        <f>I107</f>
        <v>130</v>
      </c>
      <c r="K107" s="94">
        <f>I107</f>
        <v>130</v>
      </c>
    </row>
    <row r="108" spans="1:11" ht="15">
      <c r="A108" s="91">
        <v>41</v>
      </c>
      <c r="B108" s="25"/>
      <c r="C108" s="386" t="s">
        <v>52</v>
      </c>
      <c r="D108" s="394"/>
      <c r="E108" s="13">
        <v>179</v>
      </c>
      <c r="F108" s="13">
        <v>380</v>
      </c>
      <c r="G108" s="13">
        <v>1000</v>
      </c>
      <c r="H108" s="13">
        <v>250</v>
      </c>
      <c r="I108" s="13">
        <v>800</v>
      </c>
      <c r="J108" s="13">
        <f>I108</f>
        <v>800</v>
      </c>
      <c r="K108" s="94">
        <f>I108</f>
        <v>800</v>
      </c>
    </row>
    <row r="109" spans="1:11" ht="15">
      <c r="A109" s="196"/>
      <c r="B109" s="197"/>
      <c r="C109" s="200"/>
      <c r="D109" s="168"/>
      <c r="E109" s="171"/>
      <c r="F109" s="171"/>
      <c r="G109" s="171"/>
      <c r="H109" s="171"/>
      <c r="I109" s="171"/>
      <c r="J109" s="171"/>
      <c r="K109" s="172"/>
    </row>
    <row r="110" spans="1:11" ht="16.5" thickBot="1">
      <c r="A110" s="106"/>
      <c r="B110" s="236" t="s">
        <v>238</v>
      </c>
      <c r="C110" s="422" t="s">
        <v>72</v>
      </c>
      <c r="D110" s="423"/>
      <c r="E110" s="75">
        <f aca="true" t="shared" si="5" ref="E110:K110">SUM(E106:E108)</f>
        <v>367</v>
      </c>
      <c r="F110" s="75">
        <f t="shared" si="5"/>
        <v>534</v>
      </c>
      <c r="G110" s="75">
        <f t="shared" si="5"/>
        <v>1350</v>
      </c>
      <c r="H110" s="75">
        <f t="shared" si="5"/>
        <v>600</v>
      </c>
      <c r="I110" s="75">
        <f t="shared" si="5"/>
        <v>1120</v>
      </c>
      <c r="J110" s="75">
        <f t="shared" si="5"/>
        <v>1120</v>
      </c>
      <c r="K110" s="107">
        <f t="shared" si="5"/>
        <v>1120</v>
      </c>
    </row>
    <row r="111" spans="1:11" ht="15.75" thickTop="1">
      <c r="A111" s="105"/>
      <c r="B111" s="74"/>
      <c r="C111" s="426"/>
      <c r="D111" s="381"/>
      <c r="E111" s="68"/>
      <c r="F111" s="68"/>
      <c r="G111" s="68"/>
      <c r="H111" s="68"/>
      <c r="I111" s="68"/>
      <c r="J111" s="68"/>
      <c r="K111" s="98"/>
    </row>
    <row r="112" spans="1:11" ht="15">
      <c r="A112" s="196"/>
      <c r="B112" s="197"/>
      <c r="C112" s="427" t="s">
        <v>73</v>
      </c>
      <c r="D112" s="428"/>
      <c r="E112" s="171"/>
      <c r="F112" s="171"/>
      <c r="G112" s="221"/>
      <c r="H112" s="221"/>
      <c r="I112" s="221"/>
      <c r="J112" s="221"/>
      <c r="K112" s="222"/>
    </row>
    <row r="113" spans="1:11" ht="15">
      <c r="A113" s="105"/>
      <c r="B113" s="73"/>
      <c r="C113" s="226" t="s">
        <v>234</v>
      </c>
      <c r="D113" s="227"/>
      <c r="E113" s="63"/>
      <c r="F113" s="63"/>
      <c r="G113" s="68"/>
      <c r="H113" s="68"/>
      <c r="I113" s="68"/>
      <c r="J113" s="68"/>
      <c r="K113" s="98"/>
    </row>
    <row r="114" spans="1:11" ht="15">
      <c r="A114" s="108" t="s">
        <v>44</v>
      </c>
      <c r="B114" s="25"/>
      <c r="C114" s="386" t="s">
        <v>74</v>
      </c>
      <c r="D114" s="410"/>
      <c r="E114" s="64">
        <v>198</v>
      </c>
      <c r="F114" s="64">
        <v>198</v>
      </c>
      <c r="G114" s="13">
        <v>200</v>
      </c>
      <c r="H114" s="13">
        <v>198</v>
      </c>
      <c r="I114" s="13">
        <v>200</v>
      </c>
      <c r="J114" s="13">
        <f aca="true" t="shared" si="6" ref="J114:J119">I114</f>
        <v>200</v>
      </c>
      <c r="K114" s="94">
        <f aca="true" t="shared" si="7" ref="K114:K119">I114</f>
        <v>200</v>
      </c>
    </row>
    <row r="115" spans="1:11" ht="15">
      <c r="A115" s="108" t="s">
        <v>44</v>
      </c>
      <c r="B115" s="25"/>
      <c r="C115" s="386" t="s">
        <v>43</v>
      </c>
      <c r="D115" s="410"/>
      <c r="E115" s="64">
        <v>4</v>
      </c>
      <c r="F115" s="64">
        <v>32</v>
      </c>
      <c r="G115" s="13">
        <v>0</v>
      </c>
      <c r="H115" s="13">
        <v>0</v>
      </c>
      <c r="I115" s="13">
        <v>30</v>
      </c>
      <c r="J115" s="13">
        <f t="shared" si="6"/>
        <v>30</v>
      </c>
      <c r="K115" s="94">
        <f t="shared" si="7"/>
        <v>30</v>
      </c>
    </row>
    <row r="116" spans="1:11" ht="15">
      <c r="A116" s="91">
        <v>41</v>
      </c>
      <c r="B116" s="25"/>
      <c r="C116" s="386" t="s">
        <v>52</v>
      </c>
      <c r="D116" s="410"/>
      <c r="E116" s="13">
        <v>1222</v>
      </c>
      <c r="F116" s="13">
        <v>390</v>
      </c>
      <c r="G116" s="13">
        <v>500</v>
      </c>
      <c r="H116" s="13">
        <v>200</v>
      </c>
      <c r="I116" s="13">
        <v>300</v>
      </c>
      <c r="J116" s="13">
        <f t="shared" si="6"/>
        <v>300</v>
      </c>
      <c r="K116" s="94">
        <f t="shared" si="7"/>
        <v>300</v>
      </c>
    </row>
    <row r="117" spans="1:11" ht="15">
      <c r="A117" s="91">
        <v>41</v>
      </c>
      <c r="B117" s="25"/>
      <c r="C117" s="386" t="s">
        <v>178</v>
      </c>
      <c r="D117" s="410"/>
      <c r="E117" s="13">
        <v>100</v>
      </c>
      <c r="F117" s="13">
        <v>100</v>
      </c>
      <c r="G117" s="13">
        <v>100</v>
      </c>
      <c r="H117" s="13">
        <v>100</v>
      </c>
      <c r="I117" s="13">
        <v>100</v>
      </c>
      <c r="J117" s="13">
        <f t="shared" si="6"/>
        <v>100</v>
      </c>
      <c r="K117" s="94">
        <f t="shared" si="7"/>
        <v>100</v>
      </c>
    </row>
    <row r="118" spans="1:11" ht="15">
      <c r="A118" s="91">
        <v>41</v>
      </c>
      <c r="B118" s="25"/>
      <c r="C118" s="386" t="s">
        <v>75</v>
      </c>
      <c r="D118" s="410"/>
      <c r="E118" s="13">
        <v>3497</v>
      </c>
      <c r="F118" s="13">
        <v>4394</v>
      </c>
      <c r="G118" s="13">
        <v>4800</v>
      </c>
      <c r="H118" s="13">
        <v>4300</v>
      </c>
      <c r="I118" s="13">
        <v>4600</v>
      </c>
      <c r="J118" s="13">
        <f t="shared" si="6"/>
        <v>4600</v>
      </c>
      <c r="K118" s="94">
        <f t="shared" si="7"/>
        <v>4600</v>
      </c>
    </row>
    <row r="119" spans="1:11" ht="15">
      <c r="A119" s="91">
        <v>41</v>
      </c>
      <c r="B119" s="25"/>
      <c r="C119" s="386" t="s">
        <v>86</v>
      </c>
      <c r="D119" s="410"/>
      <c r="E119" s="13">
        <v>4460</v>
      </c>
      <c r="F119" s="13">
        <v>4759</v>
      </c>
      <c r="G119" s="13">
        <v>5000</v>
      </c>
      <c r="H119" s="13">
        <v>5000</v>
      </c>
      <c r="I119" s="13">
        <v>5000</v>
      </c>
      <c r="J119" s="13">
        <f t="shared" si="6"/>
        <v>5000</v>
      </c>
      <c r="K119" s="94">
        <f t="shared" si="7"/>
        <v>5000</v>
      </c>
    </row>
    <row r="120" spans="1:11" ht="15">
      <c r="A120" s="196"/>
      <c r="B120" s="197"/>
      <c r="C120" s="200"/>
      <c r="D120" s="168"/>
      <c r="E120" s="171"/>
      <c r="F120" s="171"/>
      <c r="G120" s="171"/>
      <c r="H120" s="171"/>
      <c r="I120" s="171"/>
      <c r="J120" s="171"/>
      <c r="K120" s="172"/>
    </row>
    <row r="121" spans="1:11" ht="15.75" thickBot="1">
      <c r="A121" s="106"/>
      <c r="B121" s="235" t="s">
        <v>238</v>
      </c>
      <c r="C121" s="422" t="s">
        <v>76</v>
      </c>
      <c r="D121" s="423"/>
      <c r="E121" s="71">
        <f aca="true" t="shared" si="8" ref="E121:K121">SUM(E114:E119)</f>
        <v>9481</v>
      </c>
      <c r="F121" s="71">
        <f t="shared" si="8"/>
        <v>9873</v>
      </c>
      <c r="G121" s="71">
        <f t="shared" si="8"/>
        <v>10600</v>
      </c>
      <c r="H121" s="71">
        <f t="shared" si="8"/>
        <v>9798</v>
      </c>
      <c r="I121" s="71">
        <f t="shared" si="8"/>
        <v>10230</v>
      </c>
      <c r="J121" s="71">
        <f t="shared" si="8"/>
        <v>10230</v>
      </c>
      <c r="K121" s="96">
        <f t="shared" si="8"/>
        <v>10230</v>
      </c>
    </row>
    <row r="122" spans="1:11" ht="15.75" thickTop="1">
      <c r="A122" s="105"/>
      <c r="B122" s="73"/>
      <c r="C122" s="426"/>
      <c r="D122" s="425"/>
      <c r="E122" s="63"/>
      <c r="F122" s="63"/>
      <c r="G122" s="68"/>
      <c r="H122" s="68"/>
      <c r="I122" s="68"/>
      <c r="J122" s="68"/>
      <c r="K122" s="98"/>
    </row>
    <row r="123" spans="1:11" ht="15.75">
      <c r="A123" s="91"/>
      <c r="B123" s="25"/>
      <c r="C123" s="437" t="s">
        <v>77</v>
      </c>
      <c r="D123" s="438"/>
      <c r="E123" s="13"/>
      <c r="F123" s="13"/>
      <c r="G123" s="42"/>
      <c r="H123" s="42"/>
      <c r="I123" s="42"/>
      <c r="J123" s="42"/>
      <c r="K123" s="100"/>
    </row>
    <row r="124" spans="1:11" ht="15.75">
      <c r="A124" s="196"/>
      <c r="B124" s="197"/>
      <c r="C124" s="228"/>
      <c r="D124" s="229"/>
      <c r="E124" s="171"/>
      <c r="F124" s="171"/>
      <c r="G124" s="221"/>
      <c r="H124" s="221"/>
      <c r="I124" s="221"/>
      <c r="J124" s="221"/>
      <c r="K124" s="222"/>
    </row>
    <row r="125" spans="1:11" ht="15">
      <c r="A125" s="105"/>
      <c r="B125" s="73"/>
      <c r="C125" s="226" t="s">
        <v>234</v>
      </c>
      <c r="D125" s="227"/>
      <c r="E125" s="63"/>
      <c r="F125" s="63"/>
      <c r="G125" s="68"/>
      <c r="H125" s="68"/>
      <c r="I125" s="68"/>
      <c r="J125" s="68"/>
      <c r="K125" s="98"/>
    </row>
    <row r="126" spans="1:11" ht="15">
      <c r="A126" s="91">
        <v>41</v>
      </c>
      <c r="B126" s="25"/>
      <c r="C126" s="429" t="s">
        <v>32</v>
      </c>
      <c r="D126" s="430"/>
      <c r="E126" s="13">
        <v>72</v>
      </c>
      <c r="F126" s="13">
        <v>192</v>
      </c>
      <c r="G126" s="13">
        <v>200</v>
      </c>
      <c r="H126" s="13">
        <v>192</v>
      </c>
      <c r="I126" s="13">
        <v>200</v>
      </c>
      <c r="J126" s="13">
        <f>I126</f>
        <v>200</v>
      </c>
      <c r="K126" s="94">
        <f>I126</f>
        <v>200</v>
      </c>
    </row>
    <row r="127" spans="1:11" ht="15">
      <c r="A127" s="91">
        <v>41</v>
      </c>
      <c r="B127" s="25"/>
      <c r="C127" s="429" t="s">
        <v>179</v>
      </c>
      <c r="D127" s="410"/>
      <c r="E127" s="13">
        <v>22</v>
      </c>
      <c r="F127" s="13">
        <v>0</v>
      </c>
      <c r="G127" s="13">
        <v>0</v>
      </c>
      <c r="H127" s="13">
        <v>0</v>
      </c>
      <c r="I127" s="13">
        <v>0</v>
      </c>
      <c r="J127" s="13">
        <f aca="true" t="shared" si="9" ref="J127:J141">I127</f>
        <v>0</v>
      </c>
      <c r="K127" s="94">
        <f aca="true" t="shared" si="10" ref="K127:K141">I127</f>
        <v>0</v>
      </c>
    </row>
    <row r="128" spans="1:11" ht="15">
      <c r="A128" s="91">
        <v>41</v>
      </c>
      <c r="B128" s="25"/>
      <c r="C128" s="429" t="s">
        <v>33</v>
      </c>
      <c r="D128" s="430"/>
      <c r="E128" s="13">
        <v>13</v>
      </c>
      <c r="F128" s="13">
        <v>27</v>
      </c>
      <c r="G128" s="13">
        <v>30</v>
      </c>
      <c r="H128" s="13">
        <v>27</v>
      </c>
      <c r="I128" s="13">
        <v>40</v>
      </c>
      <c r="J128" s="13">
        <f t="shared" si="9"/>
        <v>40</v>
      </c>
      <c r="K128" s="94">
        <f t="shared" si="10"/>
        <v>40</v>
      </c>
    </row>
    <row r="129" spans="1:11" ht="15">
      <c r="A129" s="91">
        <v>41</v>
      </c>
      <c r="B129" s="25"/>
      <c r="C129" s="429" t="s">
        <v>34</v>
      </c>
      <c r="D129" s="430"/>
      <c r="E129" s="13">
        <v>277</v>
      </c>
      <c r="F129" s="13">
        <v>269</v>
      </c>
      <c r="G129" s="13">
        <v>300</v>
      </c>
      <c r="H129" s="13">
        <v>269</v>
      </c>
      <c r="I129" s="13">
        <v>290</v>
      </c>
      <c r="J129" s="13">
        <f t="shared" si="9"/>
        <v>290</v>
      </c>
      <c r="K129" s="94">
        <f t="shared" si="10"/>
        <v>290</v>
      </c>
    </row>
    <row r="130" spans="1:11" ht="15">
      <c r="A130" s="91">
        <v>41</v>
      </c>
      <c r="B130" s="25"/>
      <c r="C130" s="429" t="s">
        <v>35</v>
      </c>
      <c r="D130" s="430"/>
      <c r="E130" s="13">
        <v>16</v>
      </c>
      <c r="F130" s="13">
        <v>15</v>
      </c>
      <c r="G130" s="13">
        <v>20</v>
      </c>
      <c r="H130" s="13">
        <v>16</v>
      </c>
      <c r="I130" s="13">
        <v>20</v>
      </c>
      <c r="J130" s="13">
        <f t="shared" si="9"/>
        <v>20</v>
      </c>
      <c r="K130" s="94">
        <f t="shared" si="10"/>
        <v>20</v>
      </c>
    </row>
    <row r="131" spans="1:11" ht="15">
      <c r="A131" s="91">
        <v>41</v>
      </c>
      <c r="B131" s="25"/>
      <c r="C131" s="429" t="s">
        <v>36</v>
      </c>
      <c r="D131" s="430"/>
      <c r="E131" s="13">
        <v>59</v>
      </c>
      <c r="F131" s="13">
        <v>58</v>
      </c>
      <c r="G131" s="13">
        <v>80</v>
      </c>
      <c r="H131" s="13">
        <v>58</v>
      </c>
      <c r="I131" s="13">
        <v>70</v>
      </c>
      <c r="J131" s="13">
        <f t="shared" si="9"/>
        <v>70</v>
      </c>
      <c r="K131" s="94">
        <f t="shared" si="10"/>
        <v>70</v>
      </c>
    </row>
    <row r="132" spans="1:11" ht="15">
      <c r="A132" s="91">
        <v>41</v>
      </c>
      <c r="B132" s="25"/>
      <c r="C132" s="429" t="s">
        <v>37</v>
      </c>
      <c r="D132" s="430"/>
      <c r="E132" s="13">
        <v>9</v>
      </c>
      <c r="F132" s="13">
        <v>19</v>
      </c>
      <c r="G132" s="13">
        <v>30</v>
      </c>
      <c r="H132" s="13">
        <v>20</v>
      </c>
      <c r="I132" s="13">
        <v>30</v>
      </c>
      <c r="J132" s="13">
        <f t="shared" si="9"/>
        <v>30</v>
      </c>
      <c r="K132" s="94">
        <f t="shared" si="10"/>
        <v>30</v>
      </c>
    </row>
    <row r="133" spans="1:11" ht="15">
      <c r="A133" s="91">
        <v>41</v>
      </c>
      <c r="B133" s="25"/>
      <c r="C133" s="429" t="s">
        <v>38</v>
      </c>
      <c r="D133" s="430"/>
      <c r="E133" s="13">
        <v>94</v>
      </c>
      <c r="F133" s="13">
        <v>91</v>
      </c>
      <c r="G133" s="13">
        <v>110</v>
      </c>
      <c r="H133" s="13">
        <v>92</v>
      </c>
      <c r="I133" s="13">
        <v>100</v>
      </c>
      <c r="J133" s="13">
        <f t="shared" si="9"/>
        <v>100</v>
      </c>
      <c r="K133" s="94">
        <f t="shared" si="10"/>
        <v>100</v>
      </c>
    </row>
    <row r="134" spans="1:11" ht="15">
      <c r="A134" s="91">
        <v>41</v>
      </c>
      <c r="B134" s="25"/>
      <c r="C134" s="429" t="s">
        <v>50</v>
      </c>
      <c r="D134" s="430"/>
      <c r="E134" s="13">
        <v>1492</v>
      </c>
      <c r="F134" s="13">
        <v>1449</v>
      </c>
      <c r="G134" s="13">
        <v>1600</v>
      </c>
      <c r="H134" s="13">
        <v>1850</v>
      </c>
      <c r="I134" s="13">
        <v>1900</v>
      </c>
      <c r="J134" s="13">
        <f t="shared" si="9"/>
        <v>1900</v>
      </c>
      <c r="K134" s="94">
        <f t="shared" si="10"/>
        <v>1900</v>
      </c>
    </row>
    <row r="135" spans="1:11" ht="15">
      <c r="A135" s="91">
        <v>41</v>
      </c>
      <c r="B135" s="25"/>
      <c r="C135" s="435" t="s">
        <v>43</v>
      </c>
      <c r="D135" s="436"/>
      <c r="E135" s="13">
        <v>45</v>
      </c>
      <c r="F135" s="13">
        <v>32</v>
      </c>
      <c r="G135" s="13">
        <v>200</v>
      </c>
      <c r="H135" s="13">
        <v>120</v>
      </c>
      <c r="I135" s="13">
        <v>160</v>
      </c>
      <c r="J135" s="13">
        <f t="shared" si="9"/>
        <v>160</v>
      </c>
      <c r="K135" s="94">
        <f t="shared" si="10"/>
        <v>160</v>
      </c>
    </row>
    <row r="136" spans="1:11" ht="15">
      <c r="A136" s="91">
        <v>41</v>
      </c>
      <c r="B136" s="25"/>
      <c r="C136" s="429" t="s">
        <v>169</v>
      </c>
      <c r="D136" s="430"/>
      <c r="E136" s="13">
        <v>932</v>
      </c>
      <c r="F136" s="13">
        <v>856</v>
      </c>
      <c r="G136" s="13">
        <v>900</v>
      </c>
      <c r="H136" s="13">
        <v>400</v>
      </c>
      <c r="I136" s="13">
        <v>900</v>
      </c>
      <c r="J136" s="13">
        <f t="shared" si="9"/>
        <v>900</v>
      </c>
      <c r="K136" s="94">
        <f t="shared" si="10"/>
        <v>900</v>
      </c>
    </row>
    <row r="137" spans="1:11" ht="15">
      <c r="A137" s="91">
        <v>41</v>
      </c>
      <c r="B137" s="25"/>
      <c r="C137" s="49" t="s">
        <v>120</v>
      </c>
      <c r="D137" s="50"/>
      <c r="E137" s="13">
        <v>0</v>
      </c>
      <c r="F137" s="13">
        <v>1328</v>
      </c>
      <c r="G137" s="13">
        <v>1300</v>
      </c>
      <c r="H137" s="13">
        <v>1240</v>
      </c>
      <c r="I137" s="13">
        <v>1400</v>
      </c>
      <c r="J137" s="13">
        <f t="shared" si="9"/>
        <v>1400</v>
      </c>
      <c r="K137" s="94">
        <f t="shared" si="10"/>
        <v>1400</v>
      </c>
    </row>
    <row r="138" spans="1:11" ht="15">
      <c r="A138" s="91">
        <v>41</v>
      </c>
      <c r="B138" s="25"/>
      <c r="C138" s="429" t="s">
        <v>61</v>
      </c>
      <c r="D138" s="410"/>
      <c r="E138" s="13">
        <v>96</v>
      </c>
      <c r="F138" s="13">
        <v>94</v>
      </c>
      <c r="G138" s="13">
        <v>170</v>
      </c>
      <c r="H138" s="13">
        <v>170</v>
      </c>
      <c r="I138" s="13">
        <v>150</v>
      </c>
      <c r="J138" s="13">
        <f t="shared" si="9"/>
        <v>150</v>
      </c>
      <c r="K138" s="94">
        <f t="shared" si="10"/>
        <v>150</v>
      </c>
    </row>
    <row r="139" spans="1:11" ht="15">
      <c r="A139" s="91">
        <v>41</v>
      </c>
      <c r="B139" s="25"/>
      <c r="C139" s="429" t="s">
        <v>129</v>
      </c>
      <c r="D139" s="430"/>
      <c r="E139" s="13">
        <v>448</v>
      </c>
      <c r="F139" s="13">
        <v>324</v>
      </c>
      <c r="G139" s="13">
        <v>600</v>
      </c>
      <c r="H139" s="13">
        <v>680</v>
      </c>
      <c r="I139" s="13">
        <v>700</v>
      </c>
      <c r="J139" s="13">
        <f t="shared" si="9"/>
        <v>700</v>
      </c>
      <c r="K139" s="94">
        <f t="shared" si="10"/>
        <v>700</v>
      </c>
    </row>
    <row r="140" spans="1:11" ht="15">
      <c r="A140" s="91">
        <v>41</v>
      </c>
      <c r="B140" s="25"/>
      <c r="C140" s="429" t="s">
        <v>125</v>
      </c>
      <c r="D140" s="430"/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f t="shared" si="9"/>
        <v>0</v>
      </c>
      <c r="K140" s="94">
        <f t="shared" si="10"/>
        <v>0</v>
      </c>
    </row>
    <row r="141" spans="1:11" ht="15">
      <c r="A141" s="91">
        <v>41</v>
      </c>
      <c r="B141" s="25"/>
      <c r="C141" s="386" t="s">
        <v>128</v>
      </c>
      <c r="D141" s="387"/>
      <c r="E141" s="13">
        <v>1976</v>
      </c>
      <c r="F141" s="13">
        <v>1920</v>
      </c>
      <c r="G141" s="13">
        <v>2000</v>
      </c>
      <c r="H141" s="13">
        <v>1920</v>
      </c>
      <c r="I141" s="13">
        <v>2000</v>
      </c>
      <c r="J141" s="13">
        <f t="shared" si="9"/>
        <v>2000</v>
      </c>
      <c r="K141" s="94">
        <f t="shared" si="10"/>
        <v>2000</v>
      </c>
    </row>
    <row r="142" spans="1:11" ht="15.75" thickBot="1">
      <c r="A142" s="104"/>
      <c r="B142" s="235" t="s">
        <v>238</v>
      </c>
      <c r="C142" s="422" t="s">
        <v>78</v>
      </c>
      <c r="D142" s="423"/>
      <c r="E142" s="71">
        <f aca="true" t="shared" si="11" ref="E142:K142">SUM(E126:E141)</f>
        <v>5552</v>
      </c>
      <c r="F142" s="71">
        <f t="shared" si="11"/>
        <v>6674</v>
      </c>
      <c r="G142" s="71">
        <f t="shared" si="11"/>
        <v>7540</v>
      </c>
      <c r="H142" s="71">
        <f t="shared" si="11"/>
        <v>7054</v>
      </c>
      <c r="I142" s="71">
        <f t="shared" si="11"/>
        <v>7960</v>
      </c>
      <c r="J142" s="71">
        <f t="shared" si="11"/>
        <v>7960</v>
      </c>
      <c r="K142" s="96">
        <f t="shared" si="11"/>
        <v>7960</v>
      </c>
    </row>
    <row r="143" spans="1:11" ht="15.75" thickTop="1">
      <c r="A143" s="105"/>
      <c r="B143" s="73"/>
      <c r="C143" s="434"/>
      <c r="D143" s="432"/>
      <c r="E143" s="63"/>
      <c r="F143" s="63"/>
      <c r="G143" s="68"/>
      <c r="H143" s="68"/>
      <c r="I143" s="68"/>
      <c r="J143" s="68"/>
      <c r="K143" s="98"/>
    </row>
    <row r="144" spans="1:11" ht="15">
      <c r="A144" s="196"/>
      <c r="B144" s="197"/>
      <c r="C144" s="427" t="s">
        <v>79</v>
      </c>
      <c r="D144" s="428"/>
      <c r="E144" s="171"/>
      <c r="F144" s="171"/>
      <c r="G144" s="221"/>
      <c r="H144" s="221"/>
      <c r="I144" s="221"/>
      <c r="J144" s="221"/>
      <c r="K144" s="222"/>
    </row>
    <row r="145" spans="1:11" ht="15">
      <c r="A145" s="105"/>
      <c r="B145" s="73"/>
      <c r="C145" s="226" t="s">
        <v>234</v>
      </c>
      <c r="D145" s="227"/>
      <c r="E145" s="63"/>
      <c r="F145" s="63"/>
      <c r="G145" s="68"/>
      <c r="H145" s="68"/>
      <c r="I145" s="68"/>
      <c r="J145" s="68"/>
      <c r="K145" s="98"/>
    </row>
    <row r="146" spans="1:11" ht="15">
      <c r="A146" s="91">
        <v>41</v>
      </c>
      <c r="B146" s="25"/>
      <c r="C146" s="386" t="s">
        <v>43</v>
      </c>
      <c r="D146" s="410"/>
      <c r="E146" s="13">
        <v>161</v>
      </c>
      <c r="F146" s="13">
        <v>142</v>
      </c>
      <c r="G146" s="13">
        <v>200</v>
      </c>
      <c r="H146" s="13">
        <v>180</v>
      </c>
      <c r="I146" s="13">
        <v>190</v>
      </c>
      <c r="J146" s="13">
        <f aca="true" t="shared" si="12" ref="J146:J151">I146</f>
        <v>190</v>
      </c>
      <c r="K146" s="94">
        <f aca="true" t="shared" si="13" ref="K146:K151">I146</f>
        <v>190</v>
      </c>
    </row>
    <row r="147" spans="1:11" ht="15">
      <c r="A147" s="91">
        <v>41</v>
      </c>
      <c r="B147" s="25"/>
      <c r="C147" s="386" t="s">
        <v>188</v>
      </c>
      <c r="D147" s="410"/>
      <c r="E147" s="13">
        <v>14</v>
      </c>
      <c r="F147" s="13">
        <v>35</v>
      </c>
      <c r="G147" s="13">
        <v>50</v>
      </c>
      <c r="H147" s="13">
        <v>15</v>
      </c>
      <c r="I147" s="13">
        <v>100</v>
      </c>
      <c r="J147" s="13">
        <f t="shared" si="12"/>
        <v>100</v>
      </c>
      <c r="K147" s="94">
        <f t="shared" si="13"/>
        <v>100</v>
      </c>
    </row>
    <row r="148" spans="1:11" ht="15">
      <c r="A148" s="91">
        <v>41</v>
      </c>
      <c r="B148" s="25"/>
      <c r="C148" s="386" t="s">
        <v>55</v>
      </c>
      <c r="D148" s="394"/>
      <c r="E148" s="13">
        <v>56</v>
      </c>
      <c r="F148" s="13">
        <v>47</v>
      </c>
      <c r="G148" s="13">
        <v>100</v>
      </c>
      <c r="H148" s="13">
        <v>85</v>
      </c>
      <c r="I148" s="13">
        <v>200</v>
      </c>
      <c r="J148" s="13">
        <f t="shared" si="12"/>
        <v>200</v>
      </c>
      <c r="K148" s="94">
        <f t="shared" si="13"/>
        <v>200</v>
      </c>
    </row>
    <row r="149" spans="1:11" ht="15">
      <c r="A149" s="108" t="s">
        <v>44</v>
      </c>
      <c r="B149" s="25"/>
      <c r="C149" s="386" t="s">
        <v>52</v>
      </c>
      <c r="D149" s="410"/>
      <c r="E149" s="13">
        <v>53</v>
      </c>
      <c r="F149" s="13">
        <v>0</v>
      </c>
      <c r="G149" s="13">
        <v>0</v>
      </c>
      <c r="H149" s="13">
        <v>0</v>
      </c>
      <c r="I149" s="13">
        <v>100</v>
      </c>
      <c r="J149" s="13">
        <f t="shared" si="12"/>
        <v>100</v>
      </c>
      <c r="K149" s="94">
        <f t="shared" si="13"/>
        <v>100</v>
      </c>
    </row>
    <row r="150" spans="1:11" ht="15">
      <c r="A150" s="108" t="s">
        <v>44</v>
      </c>
      <c r="B150" s="25"/>
      <c r="C150" s="31" t="s">
        <v>120</v>
      </c>
      <c r="D150" s="33"/>
      <c r="E150" s="13">
        <v>0</v>
      </c>
      <c r="F150" s="13">
        <v>0</v>
      </c>
      <c r="G150" s="13">
        <v>0</v>
      </c>
      <c r="H150" s="13">
        <v>100</v>
      </c>
      <c r="I150" s="13">
        <v>100</v>
      </c>
      <c r="J150" s="13">
        <f t="shared" si="12"/>
        <v>100</v>
      </c>
      <c r="K150" s="94">
        <f t="shared" si="13"/>
        <v>100</v>
      </c>
    </row>
    <row r="151" spans="1:11" ht="15">
      <c r="A151" s="91">
        <v>41</v>
      </c>
      <c r="B151" s="25"/>
      <c r="C151" s="386" t="s">
        <v>68</v>
      </c>
      <c r="D151" s="394"/>
      <c r="E151" s="13">
        <v>100</v>
      </c>
      <c r="F151" s="13">
        <v>200</v>
      </c>
      <c r="G151" s="13">
        <v>100</v>
      </c>
      <c r="H151" s="13">
        <v>100</v>
      </c>
      <c r="I151" s="13">
        <v>100</v>
      </c>
      <c r="J151" s="13">
        <f t="shared" si="12"/>
        <v>100</v>
      </c>
      <c r="K151" s="94">
        <f t="shared" si="13"/>
        <v>100</v>
      </c>
    </row>
    <row r="152" spans="1:11" ht="15.75" thickBot="1">
      <c r="A152" s="104"/>
      <c r="B152" s="235" t="s">
        <v>238</v>
      </c>
      <c r="C152" s="422" t="s">
        <v>81</v>
      </c>
      <c r="D152" s="423"/>
      <c r="E152" s="71">
        <f aca="true" t="shared" si="14" ref="E152:K152">SUM(E146:E151)</f>
        <v>384</v>
      </c>
      <c r="F152" s="71">
        <f t="shared" si="14"/>
        <v>424</v>
      </c>
      <c r="G152" s="71">
        <f t="shared" si="14"/>
        <v>450</v>
      </c>
      <c r="H152" s="71">
        <f t="shared" si="14"/>
        <v>480</v>
      </c>
      <c r="I152" s="71">
        <f t="shared" si="14"/>
        <v>790</v>
      </c>
      <c r="J152" s="71">
        <f t="shared" si="14"/>
        <v>790</v>
      </c>
      <c r="K152" s="96">
        <f t="shared" si="14"/>
        <v>790</v>
      </c>
    </row>
    <row r="153" spans="1:11" ht="15.75" thickTop="1">
      <c r="A153" s="105"/>
      <c r="B153" s="73"/>
      <c r="C153" s="426"/>
      <c r="D153" s="381"/>
      <c r="E153" s="63"/>
      <c r="F153" s="63"/>
      <c r="G153" s="68"/>
      <c r="H153" s="68"/>
      <c r="I153" s="68"/>
      <c r="J153" s="68"/>
      <c r="K153" s="98"/>
    </row>
    <row r="154" spans="1:11" ht="15">
      <c r="A154" s="196"/>
      <c r="B154" s="197"/>
      <c r="C154" s="427" t="s">
        <v>82</v>
      </c>
      <c r="D154" s="431"/>
      <c r="E154" s="171"/>
      <c r="F154" s="171"/>
      <c r="G154" s="221"/>
      <c r="H154" s="221"/>
      <c r="I154" s="221"/>
      <c r="J154" s="221"/>
      <c r="K154" s="222"/>
    </row>
    <row r="155" spans="1:11" ht="15">
      <c r="A155" s="105"/>
      <c r="B155" s="73"/>
      <c r="C155" s="226" t="s">
        <v>234</v>
      </c>
      <c r="D155" s="227"/>
      <c r="E155" s="63"/>
      <c r="F155" s="63"/>
      <c r="G155" s="68"/>
      <c r="H155" s="68"/>
      <c r="I155" s="68"/>
      <c r="J155" s="68"/>
      <c r="K155" s="98"/>
    </row>
    <row r="156" spans="1:11" ht="15">
      <c r="A156" s="91">
        <v>41</v>
      </c>
      <c r="B156" s="25"/>
      <c r="C156" s="429" t="s">
        <v>34</v>
      </c>
      <c r="D156" s="430"/>
      <c r="E156" s="13">
        <v>266</v>
      </c>
      <c r="F156" s="13">
        <v>261</v>
      </c>
      <c r="G156" s="13">
        <v>300</v>
      </c>
      <c r="H156" s="13">
        <v>261</v>
      </c>
      <c r="I156" s="13">
        <v>290</v>
      </c>
      <c r="J156" s="13">
        <f>I156</f>
        <v>290</v>
      </c>
      <c r="K156" s="94">
        <f>I156</f>
        <v>290</v>
      </c>
    </row>
    <row r="157" spans="1:11" ht="15">
      <c r="A157" s="91">
        <v>41</v>
      </c>
      <c r="B157" s="25"/>
      <c r="C157" s="429" t="s">
        <v>35</v>
      </c>
      <c r="D157" s="430"/>
      <c r="E157" s="13">
        <v>15</v>
      </c>
      <c r="F157" s="13">
        <v>15</v>
      </c>
      <c r="G157" s="13">
        <v>20</v>
      </c>
      <c r="H157" s="13">
        <v>15</v>
      </c>
      <c r="I157" s="13">
        <v>20</v>
      </c>
      <c r="J157" s="13">
        <f aca="true" t="shared" si="15" ref="J157:J167">I157</f>
        <v>20</v>
      </c>
      <c r="K157" s="94">
        <f aca="true" t="shared" si="16" ref="K157:K167">I157</f>
        <v>20</v>
      </c>
    </row>
    <row r="158" spans="1:11" ht="15">
      <c r="A158" s="91">
        <v>41</v>
      </c>
      <c r="B158" s="25"/>
      <c r="C158" s="429" t="s">
        <v>38</v>
      </c>
      <c r="D158" s="430"/>
      <c r="E158" s="13">
        <v>90</v>
      </c>
      <c r="F158" s="13">
        <v>89</v>
      </c>
      <c r="G158" s="13">
        <v>110</v>
      </c>
      <c r="H158" s="13">
        <v>89</v>
      </c>
      <c r="I158" s="13">
        <v>100</v>
      </c>
      <c r="J158" s="13">
        <f t="shared" si="15"/>
        <v>100</v>
      </c>
      <c r="K158" s="94">
        <f t="shared" si="16"/>
        <v>100</v>
      </c>
    </row>
    <row r="159" spans="1:11" ht="15">
      <c r="A159" s="91">
        <v>41</v>
      </c>
      <c r="B159" s="25"/>
      <c r="C159" s="429" t="s">
        <v>50</v>
      </c>
      <c r="D159" s="410"/>
      <c r="E159" s="13">
        <v>3918</v>
      </c>
      <c r="F159" s="13">
        <v>4315</v>
      </c>
      <c r="G159" s="13">
        <v>4500</v>
      </c>
      <c r="H159" s="13">
        <v>4000</v>
      </c>
      <c r="I159" s="13">
        <v>4400</v>
      </c>
      <c r="J159" s="13">
        <f t="shared" si="15"/>
        <v>4400</v>
      </c>
      <c r="K159" s="94">
        <f t="shared" si="16"/>
        <v>4400</v>
      </c>
    </row>
    <row r="160" spans="1:11" ht="15">
      <c r="A160" s="91">
        <v>41</v>
      </c>
      <c r="B160" s="25"/>
      <c r="C160" s="49" t="s">
        <v>220</v>
      </c>
      <c r="D160" s="33"/>
      <c r="E160" s="13">
        <v>0</v>
      </c>
      <c r="F160" s="13">
        <v>124</v>
      </c>
      <c r="G160" s="13">
        <v>0</v>
      </c>
      <c r="H160" s="13">
        <v>0</v>
      </c>
      <c r="I160" s="13">
        <v>0</v>
      </c>
      <c r="J160" s="13">
        <f t="shared" si="15"/>
        <v>0</v>
      </c>
      <c r="K160" s="94">
        <f t="shared" si="16"/>
        <v>0</v>
      </c>
    </row>
    <row r="161" spans="1:11" ht="15">
      <c r="A161" s="91">
        <v>41</v>
      </c>
      <c r="B161" s="25"/>
      <c r="C161" s="429" t="s">
        <v>43</v>
      </c>
      <c r="D161" s="410"/>
      <c r="E161" s="13">
        <v>414</v>
      </c>
      <c r="F161" s="13">
        <v>736</v>
      </c>
      <c r="G161" s="13">
        <v>1000</v>
      </c>
      <c r="H161" s="13">
        <v>200</v>
      </c>
      <c r="I161" s="13">
        <v>800</v>
      </c>
      <c r="J161" s="13">
        <f t="shared" si="15"/>
        <v>800</v>
      </c>
      <c r="K161" s="94">
        <f t="shared" si="16"/>
        <v>800</v>
      </c>
    </row>
    <row r="162" spans="1:11" ht="15">
      <c r="A162" s="91">
        <v>41</v>
      </c>
      <c r="B162" s="25"/>
      <c r="C162" s="429" t="s">
        <v>168</v>
      </c>
      <c r="D162" s="410"/>
      <c r="E162" s="13">
        <v>911</v>
      </c>
      <c r="F162" s="13">
        <v>1947</v>
      </c>
      <c r="G162" s="13">
        <v>1000</v>
      </c>
      <c r="H162" s="13">
        <v>11700</v>
      </c>
      <c r="I162" s="13">
        <v>1600</v>
      </c>
      <c r="J162" s="13">
        <f t="shared" si="15"/>
        <v>1600</v>
      </c>
      <c r="K162" s="94">
        <f t="shared" si="16"/>
        <v>1600</v>
      </c>
    </row>
    <row r="163" spans="1:11" ht="15">
      <c r="A163" s="91">
        <v>41</v>
      </c>
      <c r="B163" s="25"/>
      <c r="C163" s="429" t="s">
        <v>52</v>
      </c>
      <c r="D163" s="410"/>
      <c r="E163" s="13">
        <v>404</v>
      </c>
      <c r="F163" s="13">
        <v>0</v>
      </c>
      <c r="G163" s="13">
        <v>200</v>
      </c>
      <c r="H163" s="13">
        <v>200</v>
      </c>
      <c r="I163" s="13">
        <v>200</v>
      </c>
      <c r="J163" s="13">
        <f t="shared" si="15"/>
        <v>200</v>
      </c>
      <c r="K163" s="94">
        <f t="shared" si="16"/>
        <v>200</v>
      </c>
    </row>
    <row r="164" spans="1:11" ht="15">
      <c r="A164" s="91">
        <v>41</v>
      </c>
      <c r="B164" s="25"/>
      <c r="C164" s="49" t="s">
        <v>200</v>
      </c>
      <c r="D164" s="33"/>
      <c r="E164" s="13">
        <v>0</v>
      </c>
      <c r="F164" s="13">
        <v>994</v>
      </c>
      <c r="G164" s="13">
        <v>1000</v>
      </c>
      <c r="H164" s="13">
        <v>1400</v>
      </c>
      <c r="I164" s="13">
        <v>1500</v>
      </c>
      <c r="J164" s="13">
        <f t="shared" si="15"/>
        <v>1500</v>
      </c>
      <c r="K164" s="94">
        <f t="shared" si="16"/>
        <v>1500</v>
      </c>
    </row>
    <row r="165" spans="1:11" ht="15">
      <c r="A165" s="91">
        <v>41</v>
      </c>
      <c r="B165" s="25"/>
      <c r="C165" s="429" t="s">
        <v>129</v>
      </c>
      <c r="D165" s="410"/>
      <c r="E165" s="13">
        <v>1128</v>
      </c>
      <c r="F165" s="13">
        <v>2392</v>
      </c>
      <c r="G165" s="13">
        <v>2600</v>
      </c>
      <c r="H165" s="13">
        <v>1200</v>
      </c>
      <c r="I165" s="13">
        <v>1500</v>
      </c>
      <c r="J165" s="13">
        <f t="shared" si="15"/>
        <v>1500</v>
      </c>
      <c r="K165" s="94">
        <f t="shared" si="16"/>
        <v>1500</v>
      </c>
    </row>
    <row r="166" spans="1:11" ht="15">
      <c r="A166" s="91">
        <v>41</v>
      </c>
      <c r="B166" s="25"/>
      <c r="C166" s="429" t="s">
        <v>125</v>
      </c>
      <c r="D166" s="410"/>
      <c r="E166" s="13">
        <v>378</v>
      </c>
      <c r="F166" s="13">
        <v>525</v>
      </c>
      <c r="G166" s="13">
        <v>600</v>
      </c>
      <c r="H166" s="13">
        <v>1060</v>
      </c>
      <c r="I166" s="13">
        <v>1100</v>
      </c>
      <c r="J166" s="13">
        <f t="shared" si="15"/>
        <v>1100</v>
      </c>
      <c r="K166" s="94">
        <f t="shared" si="16"/>
        <v>1100</v>
      </c>
    </row>
    <row r="167" spans="1:11" ht="15">
      <c r="A167" s="91">
        <v>41</v>
      </c>
      <c r="B167" s="25"/>
      <c r="C167" s="386" t="s">
        <v>128</v>
      </c>
      <c r="D167" s="410"/>
      <c r="E167" s="13">
        <v>1900</v>
      </c>
      <c r="F167" s="13">
        <v>1710</v>
      </c>
      <c r="G167" s="13">
        <v>2000</v>
      </c>
      <c r="H167" s="13">
        <v>1900</v>
      </c>
      <c r="I167" s="13">
        <v>2000</v>
      </c>
      <c r="J167" s="13">
        <f t="shared" si="15"/>
        <v>2000</v>
      </c>
      <c r="K167" s="94">
        <f t="shared" si="16"/>
        <v>2000</v>
      </c>
    </row>
    <row r="168" spans="1:11" ht="15.75" thickBot="1">
      <c r="A168" s="104"/>
      <c r="B168" s="235" t="s">
        <v>238</v>
      </c>
      <c r="C168" s="422" t="s">
        <v>130</v>
      </c>
      <c r="D168" s="423"/>
      <c r="E168" s="71">
        <f aca="true" t="shared" si="17" ref="E168:K168">SUM(E156:E167)</f>
        <v>9424</v>
      </c>
      <c r="F168" s="71">
        <f t="shared" si="17"/>
        <v>13108</v>
      </c>
      <c r="G168" s="71">
        <f t="shared" si="17"/>
        <v>13330</v>
      </c>
      <c r="H168" s="71">
        <f t="shared" si="17"/>
        <v>22025</v>
      </c>
      <c r="I168" s="71">
        <f t="shared" si="17"/>
        <v>13510</v>
      </c>
      <c r="J168" s="71">
        <f t="shared" si="17"/>
        <v>13510</v>
      </c>
      <c r="K168" s="96">
        <f t="shared" si="17"/>
        <v>13510</v>
      </c>
    </row>
    <row r="169" spans="1:11" ht="15.75" thickTop="1">
      <c r="A169" s="105"/>
      <c r="B169" s="73"/>
      <c r="C169" s="392"/>
      <c r="D169" s="425"/>
      <c r="E169" s="68"/>
      <c r="F169" s="68"/>
      <c r="G169" s="68"/>
      <c r="H169" s="68"/>
      <c r="I169" s="68"/>
      <c r="J169" s="68"/>
      <c r="K169" s="98"/>
    </row>
    <row r="170" spans="1:11" ht="15">
      <c r="A170" s="196"/>
      <c r="B170" s="197"/>
      <c r="C170" s="427" t="s">
        <v>83</v>
      </c>
      <c r="D170" s="431"/>
      <c r="E170" s="221"/>
      <c r="F170" s="221"/>
      <c r="G170" s="221"/>
      <c r="H170" s="221"/>
      <c r="I170" s="221"/>
      <c r="J170" s="221"/>
      <c r="K170" s="222"/>
    </row>
    <row r="171" spans="1:11" ht="15">
      <c r="A171" s="105"/>
      <c r="B171" s="73"/>
      <c r="C171" s="392" t="s">
        <v>234</v>
      </c>
      <c r="D171" s="425"/>
      <c r="E171" s="68"/>
      <c r="F171" s="68"/>
      <c r="G171" s="68"/>
      <c r="H171" s="68"/>
      <c r="I171" s="68"/>
      <c r="J171" s="68"/>
      <c r="K171" s="98"/>
    </row>
    <row r="172" spans="1:11" ht="15">
      <c r="A172" s="91">
        <v>41</v>
      </c>
      <c r="B172" s="25"/>
      <c r="C172" s="386" t="s">
        <v>50</v>
      </c>
      <c r="D172" s="394"/>
      <c r="E172" s="13">
        <v>1609</v>
      </c>
      <c r="F172" s="13">
        <v>1875</v>
      </c>
      <c r="G172" s="13">
        <v>2500</v>
      </c>
      <c r="H172" s="13">
        <v>2200</v>
      </c>
      <c r="I172" s="13">
        <v>2500</v>
      </c>
      <c r="J172" s="13">
        <f>I172</f>
        <v>2500</v>
      </c>
      <c r="K172" s="94">
        <f>I172</f>
        <v>2500</v>
      </c>
    </row>
    <row r="173" spans="1:11" ht="15">
      <c r="A173" s="91">
        <v>41</v>
      </c>
      <c r="B173" s="25"/>
      <c r="C173" s="386" t="s">
        <v>43</v>
      </c>
      <c r="D173" s="410"/>
      <c r="E173" s="13">
        <v>162</v>
      </c>
      <c r="F173" s="13">
        <v>473</v>
      </c>
      <c r="G173" s="13">
        <v>500</v>
      </c>
      <c r="H173" s="13">
        <v>200</v>
      </c>
      <c r="I173" s="13">
        <v>500</v>
      </c>
      <c r="J173" s="13">
        <f>I173</f>
        <v>500</v>
      </c>
      <c r="K173" s="94">
        <f>I173</f>
        <v>500</v>
      </c>
    </row>
    <row r="174" spans="1:11" ht="15">
      <c r="A174" s="108" t="s">
        <v>44</v>
      </c>
      <c r="B174" s="25"/>
      <c r="C174" s="386" t="s">
        <v>52</v>
      </c>
      <c r="D174" s="394"/>
      <c r="E174" s="13">
        <v>674</v>
      </c>
      <c r="F174" s="13">
        <v>591</v>
      </c>
      <c r="G174" s="13">
        <v>1200</v>
      </c>
      <c r="H174" s="13">
        <v>1200</v>
      </c>
      <c r="I174" s="13">
        <v>1500</v>
      </c>
      <c r="J174" s="13">
        <f>I174</f>
        <v>1500</v>
      </c>
      <c r="K174" s="94">
        <f>I174</f>
        <v>1500</v>
      </c>
    </row>
    <row r="175" spans="1:11" ht="15.75" thickBot="1">
      <c r="A175" s="109"/>
      <c r="B175" s="235" t="s">
        <v>238</v>
      </c>
      <c r="C175" s="422" t="s">
        <v>84</v>
      </c>
      <c r="D175" s="423"/>
      <c r="E175" s="71">
        <f aca="true" t="shared" si="18" ref="E175:K175">SUM(E172:E174)</f>
        <v>2445</v>
      </c>
      <c r="F175" s="71">
        <f t="shared" si="18"/>
        <v>2939</v>
      </c>
      <c r="G175" s="71">
        <f t="shared" si="18"/>
        <v>4200</v>
      </c>
      <c r="H175" s="71">
        <f t="shared" si="18"/>
        <v>3600</v>
      </c>
      <c r="I175" s="71">
        <f t="shared" si="18"/>
        <v>4500</v>
      </c>
      <c r="J175" s="71">
        <f t="shared" si="18"/>
        <v>4500</v>
      </c>
      <c r="K175" s="96">
        <f t="shared" si="18"/>
        <v>4500</v>
      </c>
    </row>
    <row r="176" spans="1:11" ht="15.75" thickTop="1">
      <c r="A176" s="110"/>
      <c r="B176" s="73"/>
      <c r="C176" s="426"/>
      <c r="D176" s="381"/>
      <c r="E176" s="68"/>
      <c r="F176" s="68"/>
      <c r="G176" s="68"/>
      <c r="H176" s="68"/>
      <c r="I176" s="68"/>
      <c r="J176" s="68"/>
      <c r="K176" s="98"/>
    </row>
    <row r="177" spans="1:11" ht="15">
      <c r="A177" s="223"/>
      <c r="B177" s="197"/>
      <c r="C177" s="427" t="s">
        <v>85</v>
      </c>
      <c r="D177" s="431"/>
      <c r="E177" s="221"/>
      <c r="F177" s="221"/>
      <c r="G177" s="221"/>
      <c r="H177" s="221"/>
      <c r="I177" s="221"/>
      <c r="J177" s="221"/>
      <c r="K177" s="222"/>
    </row>
    <row r="178" spans="1:11" ht="15">
      <c r="A178" s="110"/>
      <c r="B178" s="73"/>
      <c r="C178" s="392" t="s">
        <v>234</v>
      </c>
      <c r="D178" s="425"/>
      <c r="E178" s="68"/>
      <c r="F178" s="68"/>
      <c r="G178" s="68"/>
      <c r="H178" s="68"/>
      <c r="I178" s="68"/>
      <c r="J178" s="68"/>
      <c r="K178" s="98"/>
    </row>
    <row r="179" spans="1:11" ht="15">
      <c r="A179" s="111" t="s">
        <v>44</v>
      </c>
      <c r="B179" s="25"/>
      <c r="C179" s="386" t="s">
        <v>39</v>
      </c>
      <c r="D179" s="410"/>
      <c r="E179" s="13">
        <v>53</v>
      </c>
      <c r="F179" s="13">
        <v>71</v>
      </c>
      <c r="G179" s="13">
        <v>200</v>
      </c>
      <c r="H179" s="13">
        <v>100</v>
      </c>
      <c r="I179" s="13">
        <v>100</v>
      </c>
      <c r="J179" s="13">
        <f>I179</f>
        <v>100</v>
      </c>
      <c r="K179" s="94">
        <f>I179</f>
        <v>100</v>
      </c>
    </row>
    <row r="180" spans="1:11" ht="15">
      <c r="A180" s="111" t="s">
        <v>44</v>
      </c>
      <c r="B180" s="25"/>
      <c r="C180" s="386" t="s">
        <v>146</v>
      </c>
      <c r="D180" s="410"/>
      <c r="E180" s="13">
        <v>318</v>
      </c>
      <c r="F180" s="13">
        <v>230</v>
      </c>
      <c r="G180" s="13">
        <v>300</v>
      </c>
      <c r="H180" s="13">
        <v>200</v>
      </c>
      <c r="I180" s="13">
        <v>250</v>
      </c>
      <c r="J180" s="13">
        <f>I180</f>
        <v>250</v>
      </c>
      <c r="K180" s="94">
        <f>I180</f>
        <v>250</v>
      </c>
    </row>
    <row r="181" spans="1:11" ht="15">
      <c r="A181" s="111" t="s">
        <v>44</v>
      </c>
      <c r="B181" s="25"/>
      <c r="C181" s="386" t="s">
        <v>43</v>
      </c>
      <c r="D181" s="410"/>
      <c r="E181" s="13">
        <v>18</v>
      </c>
      <c r="F181" s="13">
        <v>216</v>
      </c>
      <c r="G181" s="13">
        <v>200</v>
      </c>
      <c r="H181" s="13">
        <v>200</v>
      </c>
      <c r="I181" s="13">
        <v>200</v>
      </c>
      <c r="J181" s="13">
        <f>I181</f>
        <v>200</v>
      </c>
      <c r="K181" s="94">
        <f>I181</f>
        <v>200</v>
      </c>
    </row>
    <row r="182" spans="1:11" ht="15">
      <c r="A182" s="111" t="s">
        <v>44</v>
      </c>
      <c r="B182" s="25"/>
      <c r="C182" s="386" t="s">
        <v>45</v>
      </c>
      <c r="D182" s="410"/>
      <c r="E182" s="13">
        <v>81</v>
      </c>
      <c r="F182" s="13">
        <v>7</v>
      </c>
      <c r="G182" s="13">
        <v>50</v>
      </c>
      <c r="H182" s="13">
        <v>6</v>
      </c>
      <c r="I182" s="13">
        <v>50</v>
      </c>
      <c r="J182" s="13">
        <f>I182</f>
        <v>50</v>
      </c>
      <c r="K182" s="94">
        <f>I182</f>
        <v>50</v>
      </c>
    </row>
    <row r="183" spans="1:11" ht="15">
      <c r="A183" s="111" t="s">
        <v>44</v>
      </c>
      <c r="B183" s="25"/>
      <c r="C183" s="429" t="s">
        <v>142</v>
      </c>
      <c r="D183" s="410"/>
      <c r="E183" s="13">
        <v>308</v>
      </c>
      <c r="F183" s="13">
        <v>233</v>
      </c>
      <c r="G183" s="13">
        <v>300</v>
      </c>
      <c r="H183" s="13">
        <v>300</v>
      </c>
      <c r="I183" s="13">
        <v>300</v>
      </c>
      <c r="J183" s="13">
        <f>I183</f>
        <v>300</v>
      </c>
      <c r="K183" s="94">
        <f>I183</f>
        <v>300</v>
      </c>
    </row>
    <row r="184" spans="1:11" ht="15.75" thickBot="1">
      <c r="A184" s="109"/>
      <c r="B184" s="235" t="s">
        <v>238</v>
      </c>
      <c r="C184" s="422" t="s">
        <v>87</v>
      </c>
      <c r="D184" s="423"/>
      <c r="E184" s="71">
        <f aca="true" t="shared" si="19" ref="E184:K184">SUM(E179:E183)</f>
        <v>778</v>
      </c>
      <c r="F184" s="71">
        <f t="shared" si="19"/>
        <v>757</v>
      </c>
      <c r="G184" s="71">
        <f t="shared" si="19"/>
        <v>1050</v>
      </c>
      <c r="H184" s="71">
        <f t="shared" si="19"/>
        <v>806</v>
      </c>
      <c r="I184" s="71">
        <f t="shared" si="19"/>
        <v>900</v>
      </c>
      <c r="J184" s="71">
        <f t="shared" si="19"/>
        <v>900</v>
      </c>
      <c r="K184" s="96">
        <f t="shared" si="19"/>
        <v>900</v>
      </c>
    </row>
    <row r="185" spans="1:11" ht="15.75" thickTop="1">
      <c r="A185" s="110"/>
      <c r="B185" s="73"/>
      <c r="C185" s="69"/>
      <c r="D185" s="78"/>
      <c r="E185" s="77"/>
      <c r="F185" s="77"/>
      <c r="G185" s="77"/>
      <c r="H185" s="77"/>
      <c r="I185" s="77"/>
      <c r="J185" s="77"/>
      <c r="K185" s="112"/>
    </row>
    <row r="186" spans="1:11" ht="15">
      <c r="A186" s="223"/>
      <c r="B186" s="197"/>
      <c r="C186" s="427" t="s">
        <v>143</v>
      </c>
      <c r="D186" s="428"/>
      <c r="E186" s="221"/>
      <c r="F186" s="221"/>
      <c r="G186" s="221"/>
      <c r="H186" s="221"/>
      <c r="I186" s="221"/>
      <c r="J186" s="221"/>
      <c r="K186" s="222"/>
    </row>
    <row r="187" spans="1:11" ht="15">
      <c r="A187" s="110"/>
      <c r="B187" s="73"/>
      <c r="C187" s="392" t="s">
        <v>234</v>
      </c>
      <c r="D187" s="425"/>
      <c r="E187" s="68"/>
      <c r="F187" s="68"/>
      <c r="G187" s="68"/>
      <c r="H187" s="68"/>
      <c r="I187" s="68"/>
      <c r="J187" s="68"/>
      <c r="K187" s="98"/>
    </row>
    <row r="188" spans="1:11" ht="15">
      <c r="A188" s="111" t="s">
        <v>44</v>
      </c>
      <c r="B188" s="25"/>
      <c r="C188" s="386" t="s">
        <v>189</v>
      </c>
      <c r="D188" s="410"/>
      <c r="E188" s="13">
        <v>1795</v>
      </c>
      <c r="F188" s="13">
        <v>1708</v>
      </c>
      <c r="G188" s="13">
        <v>2000</v>
      </c>
      <c r="H188" s="13">
        <v>1700</v>
      </c>
      <c r="I188" s="13">
        <v>1800</v>
      </c>
      <c r="J188" s="13">
        <f>I188</f>
        <v>1800</v>
      </c>
      <c r="K188" s="94">
        <f>I188</f>
        <v>1800</v>
      </c>
    </row>
    <row r="189" spans="1:11" ht="15">
      <c r="A189" s="111" t="s">
        <v>44</v>
      </c>
      <c r="B189" s="25"/>
      <c r="C189" s="386" t="s">
        <v>43</v>
      </c>
      <c r="D189" s="410"/>
      <c r="E189" s="13">
        <v>323</v>
      </c>
      <c r="F189" s="13">
        <v>769</v>
      </c>
      <c r="G189" s="13">
        <v>800</v>
      </c>
      <c r="H189" s="13">
        <v>780</v>
      </c>
      <c r="I189" s="13">
        <v>800</v>
      </c>
      <c r="J189" s="13">
        <f aca="true" t="shared" si="20" ref="J189:J196">I189</f>
        <v>800</v>
      </c>
      <c r="K189" s="94">
        <f aca="true" t="shared" si="21" ref="K189:K196">I189</f>
        <v>800</v>
      </c>
    </row>
    <row r="190" spans="1:11" ht="15">
      <c r="A190" s="111" t="s">
        <v>44</v>
      </c>
      <c r="B190" s="25"/>
      <c r="C190" s="386" t="s">
        <v>45</v>
      </c>
      <c r="D190" s="410"/>
      <c r="E190" s="13">
        <v>1000</v>
      </c>
      <c r="F190" s="13">
        <v>918</v>
      </c>
      <c r="G190" s="13">
        <v>1000</v>
      </c>
      <c r="H190" s="13">
        <v>1000</v>
      </c>
      <c r="I190" s="13">
        <v>1000</v>
      </c>
      <c r="J190" s="13">
        <f t="shared" si="20"/>
        <v>1000</v>
      </c>
      <c r="K190" s="94">
        <f t="shared" si="21"/>
        <v>1000</v>
      </c>
    </row>
    <row r="191" spans="1:11" ht="15">
      <c r="A191" s="111" t="s">
        <v>44</v>
      </c>
      <c r="B191" s="25"/>
      <c r="C191" s="386" t="s">
        <v>52</v>
      </c>
      <c r="D191" s="410"/>
      <c r="E191" s="13">
        <v>357</v>
      </c>
      <c r="F191" s="13">
        <v>172</v>
      </c>
      <c r="G191" s="13">
        <v>200</v>
      </c>
      <c r="H191" s="13">
        <v>170</v>
      </c>
      <c r="I191" s="13">
        <v>400</v>
      </c>
      <c r="J191" s="13">
        <f t="shared" si="20"/>
        <v>400</v>
      </c>
      <c r="K191" s="94">
        <f t="shared" si="21"/>
        <v>400</v>
      </c>
    </row>
    <row r="192" spans="1:11" ht="15">
      <c r="A192" s="111" t="s">
        <v>44</v>
      </c>
      <c r="B192" s="25"/>
      <c r="C192" s="386" t="s">
        <v>88</v>
      </c>
      <c r="D192" s="410"/>
      <c r="E192" s="13">
        <v>566</v>
      </c>
      <c r="F192" s="13">
        <v>72</v>
      </c>
      <c r="G192" s="13">
        <v>300</v>
      </c>
      <c r="H192" s="13">
        <v>120</v>
      </c>
      <c r="I192" s="13">
        <v>400</v>
      </c>
      <c r="J192" s="13">
        <f t="shared" si="20"/>
        <v>400</v>
      </c>
      <c r="K192" s="94">
        <f t="shared" si="21"/>
        <v>400</v>
      </c>
    </row>
    <row r="193" spans="1:11" ht="15">
      <c r="A193" s="111" t="s">
        <v>107</v>
      </c>
      <c r="B193" s="25"/>
      <c r="C193" s="386" t="s">
        <v>88</v>
      </c>
      <c r="D193" s="410"/>
      <c r="E193" s="13">
        <v>400</v>
      </c>
      <c r="F193" s="13">
        <v>1300</v>
      </c>
      <c r="G193" s="13">
        <v>500</v>
      </c>
      <c r="H193" s="13">
        <v>1000</v>
      </c>
      <c r="I193" s="13">
        <v>1000</v>
      </c>
      <c r="J193" s="13">
        <f t="shared" si="20"/>
        <v>1000</v>
      </c>
      <c r="K193" s="94">
        <f t="shared" si="21"/>
        <v>1000</v>
      </c>
    </row>
    <row r="194" spans="1:11" ht="15">
      <c r="A194" s="111" t="s">
        <v>107</v>
      </c>
      <c r="B194" s="25"/>
      <c r="C194" s="386" t="s">
        <v>190</v>
      </c>
      <c r="D194" s="410"/>
      <c r="E194" s="13">
        <v>0</v>
      </c>
      <c r="F194" s="13">
        <v>1200</v>
      </c>
      <c r="G194" s="13">
        <v>0</v>
      </c>
      <c r="H194" s="13">
        <v>0</v>
      </c>
      <c r="I194" s="13">
        <v>0</v>
      </c>
      <c r="J194" s="13">
        <f t="shared" si="20"/>
        <v>0</v>
      </c>
      <c r="K194" s="94">
        <f t="shared" si="21"/>
        <v>0</v>
      </c>
    </row>
    <row r="195" spans="1:11" ht="15">
      <c r="A195" s="111" t="s">
        <v>44</v>
      </c>
      <c r="B195" s="25"/>
      <c r="C195" s="31" t="s">
        <v>190</v>
      </c>
      <c r="D195" s="33"/>
      <c r="E195" s="13">
        <v>1350</v>
      </c>
      <c r="F195" s="13">
        <v>3500</v>
      </c>
      <c r="G195" s="13">
        <v>0</v>
      </c>
      <c r="H195" s="13">
        <v>0</v>
      </c>
      <c r="I195" s="13">
        <v>0</v>
      </c>
      <c r="J195" s="13">
        <f t="shared" si="20"/>
        <v>0</v>
      </c>
      <c r="K195" s="94">
        <f t="shared" si="21"/>
        <v>0</v>
      </c>
    </row>
    <row r="196" spans="1:11" ht="15">
      <c r="A196" s="111" t="s">
        <v>44</v>
      </c>
      <c r="B196" s="25"/>
      <c r="C196" s="386" t="s">
        <v>111</v>
      </c>
      <c r="D196" s="410"/>
      <c r="E196" s="13">
        <v>70</v>
      </c>
      <c r="F196" s="13">
        <v>90</v>
      </c>
      <c r="G196" s="13">
        <v>100</v>
      </c>
      <c r="H196" s="13">
        <v>70</v>
      </c>
      <c r="I196" s="13">
        <v>90</v>
      </c>
      <c r="J196" s="13">
        <f t="shared" si="20"/>
        <v>90</v>
      </c>
      <c r="K196" s="94">
        <f t="shared" si="21"/>
        <v>90</v>
      </c>
    </row>
    <row r="197" spans="1:11" ht="15.75" thickBot="1">
      <c r="A197" s="109"/>
      <c r="B197" s="235" t="s">
        <v>238</v>
      </c>
      <c r="C197" s="422" t="s">
        <v>89</v>
      </c>
      <c r="D197" s="423"/>
      <c r="E197" s="71">
        <f aca="true" t="shared" si="22" ref="E197:K197">SUM(E188:E196)</f>
        <v>5861</v>
      </c>
      <c r="F197" s="71">
        <f t="shared" si="22"/>
        <v>9729</v>
      </c>
      <c r="G197" s="71">
        <f t="shared" si="22"/>
        <v>4900</v>
      </c>
      <c r="H197" s="71">
        <f t="shared" si="22"/>
        <v>4840</v>
      </c>
      <c r="I197" s="71">
        <f t="shared" si="22"/>
        <v>5490</v>
      </c>
      <c r="J197" s="71">
        <f t="shared" si="22"/>
        <v>5490</v>
      </c>
      <c r="K197" s="96">
        <f t="shared" si="22"/>
        <v>5490</v>
      </c>
    </row>
    <row r="198" spans="1:11" ht="15.75" thickTop="1">
      <c r="A198" s="110"/>
      <c r="B198" s="73"/>
      <c r="C198" s="426"/>
      <c r="D198" s="425"/>
      <c r="E198" s="77"/>
      <c r="F198" s="77"/>
      <c r="G198" s="77"/>
      <c r="H198" s="77"/>
      <c r="I198" s="77"/>
      <c r="J198" s="77"/>
      <c r="K198" s="112"/>
    </row>
    <row r="199" spans="1:11" ht="15">
      <c r="A199" s="223"/>
      <c r="B199" s="197"/>
      <c r="C199" s="427" t="s">
        <v>147</v>
      </c>
      <c r="D199" s="433"/>
      <c r="E199" s="224"/>
      <c r="F199" s="224"/>
      <c r="G199" s="224"/>
      <c r="H199" s="224"/>
      <c r="I199" s="224"/>
      <c r="J199" s="224"/>
      <c r="K199" s="225"/>
    </row>
    <row r="200" spans="1:11" ht="15">
      <c r="A200" s="110"/>
      <c r="B200" s="73"/>
      <c r="C200" s="392" t="s">
        <v>234</v>
      </c>
      <c r="D200" s="425"/>
      <c r="E200" s="77"/>
      <c r="F200" s="77"/>
      <c r="G200" s="77"/>
      <c r="H200" s="77"/>
      <c r="I200" s="77"/>
      <c r="J200" s="77"/>
      <c r="K200" s="112"/>
    </row>
    <row r="201" spans="1:11" ht="15">
      <c r="A201" s="111" t="s">
        <v>44</v>
      </c>
      <c r="B201" s="25"/>
      <c r="C201" s="386" t="s">
        <v>157</v>
      </c>
      <c r="D201" s="410"/>
      <c r="E201" s="13">
        <v>11</v>
      </c>
      <c r="F201" s="13">
        <v>0</v>
      </c>
      <c r="G201" s="13">
        <v>0</v>
      </c>
      <c r="H201" s="13">
        <v>0</v>
      </c>
      <c r="I201" s="13">
        <v>0</v>
      </c>
      <c r="J201" s="13">
        <f>I201</f>
        <v>0</v>
      </c>
      <c r="K201" s="94">
        <f>I201</f>
        <v>0</v>
      </c>
    </row>
    <row r="202" spans="1:11" ht="15">
      <c r="A202" s="111" t="s">
        <v>44</v>
      </c>
      <c r="B202" s="25"/>
      <c r="C202" s="386" t="s">
        <v>35</v>
      </c>
      <c r="D202" s="394"/>
      <c r="E202" s="13">
        <v>1</v>
      </c>
      <c r="F202" s="13">
        <v>0</v>
      </c>
      <c r="G202" s="13">
        <v>0</v>
      </c>
      <c r="H202" s="13">
        <v>0</v>
      </c>
      <c r="I202" s="13">
        <v>0</v>
      </c>
      <c r="J202" s="13">
        <f aca="true" t="shared" si="23" ref="J202:J208">I202</f>
        <v>0</v>
      </c>
      <c r="K202" s="94">
        <f aca="true" t="shared" si="24" ref="K202:K208">I202</f>
        <v>0</v>
      </c>
    </row>
    <row r="203" spans="1:11" ht="15">
      <c r="A203" s="111" t="s">
        <v>44</v>
      </c>
      <c r="B203" s="25"/>
      <c r="C203" s="386" t="s">
        <v>158</v>
      </c>
      <c r="D203" s="394"/>
      <c r="E203" s="13">
        <v>4</v>
      </c>
      <c r="F203" s="13">
        <v>0</v>
      </c>
      <c r="G203" s="13">
        <v>0</v>
      </c>
      <c r="H203" s="13">
        <v>0</v>
      </c>
      <c r="I203" s="13">
        <v>0</v>
      </c>
      <c r="J203" s="13">
        <f t="shared" si="23"/>
        <v>0</v>
      </c>
      <c r="K203" s="94">
        <f t="shared" si="24"/>
        <v>0</v>
      </c>
    </row>
    <row r="204" spans="1:11" ht="15">
      <c r="A204" s="113">
        <v>41</v>
      </c>
      <c r="B204" s="25"/>
      <c r="C204" s="386" t="s">
        <v>80</v>
      </c>
      <c r="D204" s="394"/>
      <c r="E204" s="13">
        <v>342</v>
      </c>
      <c r="F204" s="13">
        <v>327</v>
      </c>
      <c r="G204" s="13">
        <v>400</v>
      </c>
      <c r="H204" s="13">
        <v>380</v>
      </c>
      <c r="I204" s="13">
        <v>450</v>
      </c>
      <c r="J204" s="13">
        <f t="shared" si="23"/>
        <v>450</v>
      </c>
      <c r="K204" s="94">
        <f t="shared" si="24"/>
        <v>450</v>
      </c>
    </row>
    <row r="205" spans="1:11" ht="15">
      <c r="A205" s="113">
        <v>41</v>
      </c>
      <c r="B205" s="25"/>
      <c r="C205" s="386" t="s">
        <v>43</v>
      </c>
      <c r="D205" s="410"/>
      <c r="E205" s="13">
        <v>375</v>
      </c>
      <c r="F205" s="13">
        <v>173</v>
      </c>
      <c r="G205" s="13">
        <v>200</v>
      </c>
      <c r="H205" s="13">
        <v>155</v>
      </c>
      <c r="I205" s="13">
        <v>200</v>
      </c>
      <c r="J205" s="13">
        <f t="shared" si="23"/>
        <v>200</v>
      </c>
      <c r="K205" s="94">
        <f t="shared" si="24"/>
        <v>200</v>
      </c>
    </row>
    <row r="206" spans="1:11" ht="15">
      <c r="A206" s="113">
        <v>41</v>
      </c>
      <c r="B206" s="25"/>
      <c r="C206" s="386" t="s">
        <v>55</v>
      </c>
      <c r="D206" s="394"/>
      <c r="E206" s="13">
        <v>100</v>
      </c>
      <c r="F206" s="13">
        <v>70</v>
      </c>
      <c r="G206" s="13">
        <v>100</v>
      </c>
      <c r="H206" s="13">
        <v>80</v>
      </c>
      <c r="I206" s="13">
        <v>100</v>
      </c>
      <c r="J206" s="13">
        <f t="shared" si="23"/>
        <v>100</v>
      </c>
      <c r="K206" s="94">
        <f t="shared" si="24"/>
        <v>100</v>
      </c>
    </row>
    <row r="207" spans="1:11" ht="15">
      <c r="A207" s="113">
        <v>41</v>
      </c>
      <c r="B207" s="25"/>
      <c r="C207" s="31" t="s">
        <v>52</v>
      </c>
      <c r="D207" s="32"/>
      <c r="E207" s="13">
        <v>0</v>
      </c>
      <c r="F207" s="13">
        <v>1822</v>
      </c>
      <c r="G207" s="13">
        <v>0</v>
      </c>
      <c r="H207" s="13">
        <v>0</v>
      </c>
      <c r="I207" s="13">
        <v>0</v>
      </c>
      <c r="J207" s="13">
        <f t="shared" si="23"/>
        <v>0</v>
      </c>
      <c r="K207" s="94">
        <f t="shared" si="24"/>
        <v>0</v>
      </c>
    </row>
    <row r="208" spans="1:11" ht="15">
      <c r="A208" s="113">
        <v>41</v>
      </c>
      <c r="B208" s="25"/>
      <c r="C208" s="386" t="s">
        <v>68</v>
      </c>
      <c r="D208" s="394"/>
      <c r="E208" s="13">
        <v>194</v>
      </c>
      <c r="F208" s="13">
        <v>80</v>
      </c>
      <c r="G208" s="13">
        <v>80</v>
      </c>
      <c r="H208" s="13">
        <v>70</v>
      </c>
      <c r="I208" s="13">
        <v>90</v>
      </c>
      <c r="J208" s="13">
        <f t="shared" si="23"/>
        <v>90</v>
      </c>
      <c r="K208" s="94">
        <f t="shared" si="24"/>
        <v>90</v>
      </c>
    </row>
    <row r="209" spans="1:11" ht="15.75" thickBot="1">
      <c r="A209" s="104"/>
      <c r="B209" s="235" t="s">
        <v>238</v>
      </c>
      <c r="C209" s="422" t="s">
        <v>147</v>
      </c>
      <c r="D209" s="423"/>
      <c r="E209" s="71">
        <f aca="true" t="shared" si="25" ref="E209:K209">SUM(E201:E208)</f>
        <v>1027</v>
      </c>
      <c r="F209" s="71">
        <f t="shared" si="25"/>
        <v>2472</v>
      </c>
      <c r="G209" s="71">
        <f t="shared" si="25"/>
        <v>780</v>
      </c>
      <c r="H209" s="71">
        <f t="shared" si="25"/>
        <v>685</v>
      </c>
      <c r="I209" s="71">
        <f t="shared" si="25"/>
        <v>840</v>
      </c>
      <c r="J209" s="71">
        <f t="shared" si="25"/>
        <v>840</v>
      </c>
      <c r="K209" s="96">
        <f t="shared" si="25"/>
        <v>840</v>
      </c>
    </row>
    <row r="210" spans="1:11" ht="15.75" thickTop="1">
      <c r="A210" s="110"/>
      <c r="B210" s="73"/>
      <c r="C210" s="426" t="s">
        <v>109</v>
      </c>
      <c r="D210" s="432"/>
      <c r="E210" s="68"/>
      <c r="F210" s="68"/>
      <c r="G210" s="68"/>
      <c r="H210" s="68"/>
      <c r="I210" s="68"/>
      <c r="J210" s="68"/>
      <c r="K210" s="98"/>
    </row>
    <row r="211" spans="1:11" ht="15">
      <c r="A211" s="223"/>
      <c r="B211" s="197"/>
      <c r="C211" s="427" t="s">
        <v>90</v>
      </c>
      <c r="D211" s="431"/>
      <c r="E211" s="221"/>
      <c r="F211" s="221"/>
      <c r="G211" s="221"/>
      <c r="H211" s="221"/>
      <c r="I211" s="221"/>
      <c r="J211" s="221"/>
      <c r="K211" s="222"/>
    </row>
    <row r="212" spans="1:11" ht="15">
      <c r="A212" s="110"/>
      <c r="B212" s="73"/>
      <c r="C212" s="392" t="s">
        <v>234</v>
      </c>
      <c r="D212" s="425"/>
      <c r="E212" s="68"/>
      <c r="F212" s="68"/>
      <c r="G212" s="68"/>
      <c r="H212" s="68"/>
      <c r="I212" s="68"/>
      <c r="J212" s="68"/>
      <c r="K212" s="98"/>
    </row>
    <row r="213" spans="1:11" ht="15">
      <c r="A213" s="111" t="s">
        <v>44</v>
      </c>
      <c r="B213" s="25"/>
      <c r="C213" s="386" t="s">
        <v>91</v>
      </c>
      <c r="D213" s="410"/>
      <c r="E213" s="13">
        <v>19515</v>
      </c>
      <c r="F213" s="13">
        <v>23034</v>
      </c>
      <c r="G213" s="13">
        <v>23400</v>
      </c>
      <c r="H213" s="13">
        <v>22000</v>
      </c>
      <c r="I213" s="13">
        <v>22500</v>
      </c>
      <c r="J213" s="13">
        <f>I213</f>
        <v>22500</v>
      </c>
      <c r="K213" s="94">
        <f>I213</f>
        <v>22500</v>
      </c>
    </row>
    <row r="214" spans="1:11" ht="15">
      <c r="A214" s="111" t="s">
        <v>44</v>
      </c>
      <c r="B214" s="25"/>
      <c r="C214" s="31" t="s">
        <v>132</v>
      </c>
      <c r="D214" s="33"/>
      <c r="E214" s="13">
        <v>162</v>
      </c>
      <c r="F214" s="13">
        <v>320</v>
      </c>
      <c r="G214" s="13">
        <v>340</v>
      </c>
      <c r="H214" s="13">
        <v>261</v>
      </c>
      <c r="I214" s="13">
        <v>350</v>
      </c>
      <c r="J214" s="13">
        <f aca="true" t="shared" si="26" ref="J214:J240">I214</f>
        <v>350</v>
      </c>
      <c r="K214" s="94">
        <f aca="true" t="shared" si="27" ref="K214:K240">I214</f>
        <v>350</v>
      </c>
    </row>
    <row r="215" spans="1:11" ht="15">
      <c r="A215" s="111" t="s">
        <v>44</v>
      </c>
      <c r="B215" s="25"/>
      <c r="C215" s="386" t="s">
        <v>133</v>
      </c>
      <c r="D215" s="410"/>
      <c r="E215" s="13">
        <v>914</v>
      </c>
      <c r="F215" s="13">
        <v>962</v>
      </c>
      <c r="G215" s="13">
        <v>950</v>
      </c>
      <c r="H215" s="13">
        <v>810</v>
      </c>
      <c r="I215" s="13">
        <v>1000</v>
      </c>
      <c r="J215" s="13">
        <f t="shared" si="26"/>
        <v>1000</v>
      </c>
      <c r="K215" s="94">
        <f t="shared" si="27"/>
        <v>1000</v>
      </c>
    </row>
    <row r="216" spans="1:11" ht="15">
      <c r="A216" s="111" t="s">
        <v>44</v>
      </c>
      <c r="B216" s="25"/>
      <c r="C216" s="31" t="s">
        <v>31</v>
      </c>
      <c r="D216" s="33"/>
      <c r="E216" s="13">
        <v>320</v>
      </c>
      <c r="F216" s="13">
        <v>15</v>
      </c>
      <c r="G216" s="13">
        <v>60</v>
      </c>
      <c r="H216" s="13">
        <v>5</v>
      </c>
      <c r="I216" s="13">
        <v>200</v>
      </c>
      <c r="J216" s="13">
        <f t="shared" si="26"/>
        <v>200</v>
      </c>
      <c r="K216" s="94">
        <f t="shared" si="27"/>
        <v>200</v>
      </c>
    </row>
    <row r="217" spans="1:11" ht="15">
      <c r="A217" s="111" t="s">
        <v>44</v>
      </c>
      <c r="B217" s="25"/>
      <c r="C217" s="386" t="s">
        <v>32</v>
      </c>
      <c r="D217" s="410"/>
      <c r="E217" s="13">
        <v>1430</v>
      </c>
      <c r="F217" s="13">
        <v>2082</v>
      </c>
      <c r="G217" s="13">
        <v>2400</v>
      </c>
      <c r="H217" s="13">
        <v>2020</v>
      </c>
      <c r="I217" s="13">
        <v>2300</v>
      </c>
      <c r="J217" s="13">
        <f t="shared" si="26"/>
        <v>2300</v>
      </c>
      <c r="K217" s="94">
        <f t="shared" si="27"/>
        <v>2300</v>
      </c>
    </row>
    <row r="218" spans="1:11" ht="15">
      <c r="A218" s="111" t="s">
        <v>44</v>
      </c>
      <c r="B218" s="25"/>
      <c r="C218" s="386" t="s">
        <v>180</v>
      </c>
      <c r="D218" s="410"/>
      <c r="E218" s="13">
        <v>376</v>
      </c>
      <c r="F218" s="13">
        <v>48</v>
      </c>
      <c r="G218" s="13">
        <v>50</v>
      </c>
      <c r="H218" s="13">
        <v>130</v>
      </c>
      <c r="I218" s="13">
        <v>150</v>
      </c>
      <c r="J218" s="13">
        <f t="shared" si="26"/>
        <v>150</v>
      </c>
      <c r="K218" s="94">
        <f t="shared" si="27"/>
        <v>150</v>
      </c>
    </row>
    <row r="219" spans="1:11" ht="15">
      <c r="A219" s="111" t="s">
        <v>44</v>
      </c>
      <c r="B219" s="25"/>
      <c r="C219" s="386" t="s">
        <v>33</v>
      </c>
      <c r="D219" s="410"/>
      <c r="E219" s="13">
        <v>292</v>
      </c>
      <c r="F219" s="13">
        <v>345</v>
      </c>
      <c r="G219" s="13">
        <v>350</v>
      </c>
      <c r="H219" s="13">
        <v>330</v>
      </c>
      <c r="I219" s="13">
        <v>340</v>
      </c>
      <c r="J219" s="13">
        <f t="shared" si="26"/>
        <v>340</v>
      </c>
      <c r="K219" s="94">
        <f t="shared" si="27"/>
        <v>340</v>
      </c>
    </row>
    <row r="220" spans="1:11" ht="15">
      <c r="A220" s="111" t="s">
        <v>44</v>
      </c>
      <c r="B220" s="25"/>
      <c r="C220" s="429" t="s">
        <v>34</v>
      </c>
      <c r="D220" s="430"/>
      <c r="E220" s="13">
        <v>2924</v>
      </c>
      <c r="F220" s="13">
        <v>3451</v>
      </c>
      <c r="G220" s="13">
        <v>3450</v>
      </c>
      <c r="H220" s="13">
        <v>3232</v>
      </c>
      <c r="I220" s="13">
        <v>3400</v>
      </c>
      <c r="J220" s="13">
        <f t="shared" si="26"/>
        <v>3400</v>
      </c>
      <c r="K220" s="94">
        <f t="shared" si="27"/>
        <v>3400</v>
      </c>
    </row>
    <row r="221" spans="1:11" ht="15">
      <c r="A221" s="111" t="s">
        <v>44</v>
      </c>
      <c r="B221" s="25"/>
      <c r="C221" s="429" t="s">
        <v>35</v>
      </c>
      <c r="D221" s="430"/>
      <c r="E221" s="13">
        <v>167</v>
      </c>
      <c r="F221" s="13">
        <v>197</v>
      </c>
      <c r="G221" s="13">
        <v>200</v>
      </c>
      <c r="H221" s="13">
        <v>190</v>
      </c>
      <c r="I221" s="13">
        <v>190</v>
      </c>
      <c r="J221" s="13">
        <f t="shared" si="26"/>
        <v>190</v>
      </c>
      <c r="K221" s="94">
        <f t="shared" si="27"/>
        <v>190</v>
      </c>
    </row>
    <row r="222" spans="1:11" ht="15">
      <c r="A222" s="111" t="s">
        <v>44</v>
      </c>
      <c r="B222" s="25"/>
      <c r="C222" s="429" t="s">
        <v>36</v>
      </c>
      <c r="D222" s="430"/>
      <c r="E222" s="13">
        <v>592</v>
      </c>
      <c r="F222" s="13">
        <v>739</v>
      </c>
      <c r="G222" s="13">
        <v>750</v>
      </c>
      <c r="H222" s="13">
        <v>700</v>
      </c>
      <c r="I222" s="13">
        <v>740</v>
      </c>
      <c r="J222" s="13">
        <f t="shared" si="26"/>
        <v>740</v>
      </c>
      <c r="K222" s="94">
        <f t="shared" si="27"/>
        <v>740</v>
      </c>
    </row>
    <row r="223" spans="1:11" ht="15">
      <c r="A223" s="111" t="s">
        <v>44</v>
      </c>
      <c r="B223" s="25"/>
      <c r="C223" s="429" t="s">
        <v>37</v>
      </c>
      <c r="D223" s="430"/>
      <c r="E223" s="13">
        <v>197</v>
      </c>
      <c r="F223" s="13">
        <v>246</v>
      </c>
      <c r="G223" s="13">
        <v>250</v>
      </c>
      <c r="H223" s="13">
        <v>240</v>
      </c>
      <c r="I223" s="13">
        <v>270</v>
      </c>
      <c r="J223" s="13">
        <f t="shared" si="26"/>
        <v>270</v>
      </c>
      <c r="K223" s="94">
        <f t="shared" si="27"/>
        <v>270</v>
      </c>
    </row>
    <row r="224" spans="1:11" ht="15">
      <c r="A224" s="111" t="s">
        <v>44</v>
      </c>
      <c r="B224" s="25"/>
      <c r="C224" s="429" t="s">
        <v>38</v>
      </c>
      <c r="D224" s="430"/>
      <c r="E224" s="13">
        <v>992</v>
      </c>
      <c r="F224" s="13">
        <v>1171</v>
      </c>
      <c r="G224" s="13">
        <v>1180</v>
      </c>
      <c r="H224" s="13">
        <v>1110</v>
      </c>
      <c r="I224" s="13">
        <v>1200</v>
      </c>
      <c r="J224" s="13">
        <f t="shared" si="26"/>
        <v>1200</v>
      </c>
      <c r="K224" s="94">
        <f t="shared" si="27"/>
        <v>1200</v>
      </c>
    </row>
    <row r="225" spans="1:11" ht="15">
      <c r="A225" s="111" t="s">
        <v>44</v>
      </c>
      <c r="B225" s="25"/>
      <c r="C225" s="49" t="s">
        <v>225</v>
      </c>
      <c r="D225" s="50"/>
      <c r="E225" s="13">
        <v>0</v>
      </c>
      <c r="F225" s="13">
        <v>0</v>
      </c>
      <c r="G225" s="13">
        <v>0</v>
      </c>
      <c r="H225" s="13">
        <v>20</v>
      </c>
      <c r="I225" s="13">
        <v>50</v>
      </c>
      <c r="J225" s="13">
        <f t="shared" si="26"/>
        <v>50</v>
      </c>
      <c r="K225" s="94">
        <f t="shared" si="27"/>
        <v>50</v>
      </c>
    </row>
    <row r="226" spans="1:11" ht="15">
      <c r="A226" s="111" t="s">
        <v>44</v>
      </c>
      <c r="B226" s="25"/>
      <c r="C226" s="386" t="s">
        <v>146</v>
      </c>
      <c r="D226" s="410"/>
      <c r="E226" s="13">
        <v>1583</v>
      </c>
      <c r="F226" s="13">
        <v>2189</v>
      </c>
      <c r="G226" s="13">
        <v>4400</v>
      </c>
      <c r="H226" s="13">
        <v>4350</v>
      </c>
      <c r="I226" s="13">
        <v>4400</v>
      </c>
      <c r="J226" s="13">
        <f t="shared" si="26"/>
        <v>4400</v>
      </c>
      <c r="K226" s="94">
        <f t="shared" si="27"/>
        <v>4400</v>
      </c>
    </row>
    <row r="227" spans="1:11" ht="15">
      <c r="A227" s="111" t="s">
        <v>44</v>
      </c>
      <c r="B227" s="25"/>
      <c r="C227" s="386" t="s">
        <v>202</v>
      </c>
      <c r="D227" s="410"/>
      <c r="E227" s="13">
        <v>72</v>
      </c>
      <c r="F227" s="13">
        <v>25</v>
      </c>
      <c r="G227" s="13">
        <v>30</v>
      </c>
      <c r="H227" s="13">
        <v>10</v>
      </c>
      <c r="I227" s="13">
        <v>30</v>
      </c>
      <c r="J227" s="13">
        <f t="shared" si="26"/>
        <v>30</v>
      </c>
      <c r="K227" s="94">
        <f t="shared" si="27"/>
        <v>30</v>
      </c>
    </row>
    <row r="228" spans="1:11" ht="15">
      <c r="A228" s="111" t="s">
        <v>44</v>
      </c>
      <c r="B228" s="25"/>
      <c r="C228" s="386" t="s">
        <v>201</v>
      </c>
      <c r="D228" s="410"/>
      <c r="E228" s="13">
        <v>0</v>
      </c>
      <c r="F228" s="13">
        <v>108</v>
      </c>
      <c r="G228" s="13">
        <v>110</v>
      </c>
      <c r="H228" s="13">
        <v>115</v>
      </c>
      <c r="I228" s="13">
        <v>130</v>
      </c>
      <c r="J228" s="13">
        <f t="shared" si="26"/>
        <v>130</v>
      </c>
      <c r="K228" s="94">
        <f t="shared" si="27"/>
        <v>130</v>
      </c>
    </row>
    <row r="229" spans="1:11" ht="15">
      <c r="A229" s="111" t="s">
        <v>44</v>
      </c>
      <c r="B229" s="25"/>
      <c r="C229" s="386" t="s">
        <v>118</v>
      </c>
      <c r="D229" s="410"/>
      <c r="E229" s="13">
        <v>1749</v>
      </c>
      <c r="F229" s="13">
        <v>1368</v>
      </c>
      <c r="G229" s="13">
        <v>300</v>
      </c>
      <c r="H229" s="13">
        <v>1788</v>
      </c>
      <c r="I229" s="13">
        <v>1500</v>
      </c>
      <c r="J229" s="13">
        <f t="shared" si="26"/>
        <v>1500</v>
      </c>
      <c r="K229" s="94">
        <f t="shared" si="27"/>
        <v>1500</v>
      </c>
    </row>
    <row r="230" spans="1:11" ht="15">
      <c r="A230" s="111" t="s">
        <v>44</v>
      </c>
      <c r="B230" s="25"/>
      <c r="C230" s="31" t="s">
        <v>203</v>
      </c>
      <c r="D230" s="33"/>
      <c r="E230" s="13">
        <v>0</v>
      </c>
      <c r="F230" s="13">
        <v>82</v>
      </c>
      <c r="G230" s="13">
        <v>90</v>
      </c>
      <c r="H230" s="13">
        <v>20</v>
      </c>
      <c r="I230" s="13">
        <v>100</v>
      </c>
      <c r="J230" s="13">
        <f t="shared" si="26"/>
        <v>100</v>
      </c>
      <c r="K230" s="94">
        <f t="shared" si="27"/>
        <v>100</v>
      </c>
    </row>
    <row r="231" spans="1:11" ht="15">
      <c r="A231" s="111" t="s">
        <v>44</v>
      </c>
      <c r="B231" s="25"/>
      <c r="C231" s="386" t="s">
        <v>43</v>
      </c>
      <c r="D231" s="410"/>
      <c r="E231" s="13">
        <v>262</v>
      </c>
      <c r="F231" s="13">
        <v>325</v>
      </c>
      <c r="G231" s="13">
        <v>350</v>
      </c>
      <c r="H231" s="13">
        <v>200</v>
      </c>
      <c r="I231" s="13">
        <v>500</v>
      </c>
      <c r="J231" s="13">
        <f t="shared" si="26"/>
        <v>500</v>
      </c>
      <c r="K231" s="94">
        <f t="shared" si="27"/>
        <v>500</v>
      </c>
    </row>
    <row r="232" spans="1:11" ht="15">
      <c r="A232" s="111" t="s">
        <v>42</v>
      </c>
      <c r="B232" s="25"/>
      <c r="C232" s="386" t="s">
        <v>92</v>
      </c>
      <c r="D232" s="410"/>
      <c r="E232" s="13">
        <v>543</v>
      </c>
      <c r="F232" s="13">
        <v>871</v>
      </c>
      <c r="G232" s="13">
        <v>590</v>
      </c>
      <c r="H232" s="13">
        <v>1208</v>
      </c>
      <c r="I232" s="13">
        <v>1300</v>
      </c>
      <c r="J232" s="13">
        <f t="shared" si="26"/>
        <v>1300</v>
      </c>
      <c r="K232" s="94">
        <f t="shared" si="27"/>
        <v>1300</v>
      </c>
    </row>
    <row r="233" spans="1:11" ht="15">
      <c r="A233" s="111" t="s">
        <v>44</v>
      </c>
      <c r="B233" s="25"/>
      <c r="C233" s="386" t="s">
        <v>55</v>
      </c>
      <c r="D233" s="410"/>
      <c r="E233" s="13">
        <v>47</v>
      </c>
      <c r="F233" s="13">
        <v>44</v>
      </c>
      <c r="G233" s="13">
        <v>100</v>
      </c>
      <c r="H233" s="13">
        <v>60</v>
      </c>
      <c r="I233" s="13">
        <v>100</v>
      </c>
      <c r="J233" s="13">
        <f t="shared" si="26"/>
        <v>100</v>
      </c>
      <c r="K233" s="94">
        <f t="shared" si="27"/>
        <v>100</v>
      </c>
    </row>
    <row r="234" spans="1:11" ht="15">
      <c r="A234" s="111" t="s">
        <v>44</v>
      </c>
      <c r="B234" s="25"/>
      <c r="C234" s="386" t="s">
        <v>191</v>
      </c>
      <c r="D234" s="410"/>
      <c r="E234" s="13">
        <v>100</v>
      </c>
      <c r="F234" s="13">
        <v>0</v>
      </c>
      <c r="G234" s="13">
        <v>100</v>
      </c>
      <c r="H234" s="13">
        <v>0</v>
      </c>
      <c r="I234" s="13">
        <v>100</v>
      </c>
      <c r="J234" s="13">
        <f t="shared" si="26"/>
        <v>100</v>
      </c>
      <c r="K234" s="94">
        <f t="shared" si="27"/>
        <v>100</v>
      </c>
    </row>
    <row r="235" spans="1:11" ht="15">
      <c r="A235" s="111" t="s">
        <v>44</v>
      </c>
      <c r="B235" s="25"/>
      <c r="C235" s="386" t="s">
        <v>52</v>
      </c>
      <c r="D235" s="410"/>
      <c r="E235" s="13">
        <v>787</v>
      </c>
      <c r="F235" s="13">
        <v>890</v>
      </c>
      <c r="G235" s="13">
        <v>500</v>
      </c>
      <c r="H235" s="13">
        <v>250</v>
      </c>
      <c r="I235" s="13">
        <v>500</v>
      </c>
      <c r="J235" s="13">
        <f t="shared" si="26"/>
        <v>500</v>
      </c>
      <c r="K235" s="94">
        <f t="shared" si="27"/>
        <v>500</v>
      </c>
    </row>
    <row r="236" spans="1:11" ht="15">
      <c r="A236" s="111" t="s">
        <v>44</v>
      </c>
      <c r="B236" s="25"/>
      <c r="C236" s="386" t="s">
        <v>120</v>
      </c>
      <c r="D236" s="410"/>
      <c r="E236" s="13">
        <v>42</v>
      </c>
      <c r="F236" s="13">
        <v>233</v>
      </c>
      <c r="G236" s="13">
        <v>200</v>
      </c>
      <c r="H236" s="13">
        <v>372</v>
      </c>
      <c r="I236" s="13">
        <v>500</v>
      </c>
      <c r="J236" s="13">
        <f t="shared" si="26"/>
        <v>500</v>
      </c>
      <c r="K236" s="94">
        <f t="shared" si="27"/>
        <v>500</v>
      </c>
    </row>
    <row r="237" spans="1:11" ht="15">
      <c r="A237" s="111" t="s">
        <v>44</v>
      </c>
      <c r="B237" s="25"/>
      <c r="C237" s="386" t="s">
        <v>53</v>
      </c>
      <c r="D237" s="410"/>
      <c r="E237" s="13">
        <v>77</v>
      </c>
      <c r="F237" s="13">
        <v>77</v>
      </c>
      <c r="G237" s="13">
        <v>80</v>
      </c>
      <c r="H237" s="13">
        <v>80</v>
      </c>
      <c r="I237" s="13">
        <v>90</v>
      </c>
      <c r="J237" s="13">
        <f t="shared" si="26"/>
        <v>90</v>
      </c>
      <c r="K237" s="94">
        <f t="shared" si="27"/>
        <v>90</v>
      </c>
    </row>
    <row r="238" spans="1:11" ht="15">
      <c r="A238" s="111" t="s">
        <v>44</v>
      </c>
      <c r="B238" s="25"/>
      <c r="C238" s="386" t="s">
        <v>93</v>
      </c>
      <c r="D238" s="410"/>
      <c r="E238" s="13">
        <v>178</v>
      </c>
      <c r="F238" s="13">
        <v>210</v>
      </c>
      <c r="G238" s="13">
        <v>300</v>
      </c>
      <c r="H238" s="13">
        <v>200</v>
      </c>
      <c r="I238" s="13">
        <v>250</v>
      </c>
      <c r="J238" s="13">
        <f t="shared" si="26"/>
        <v>250</v>
      </c>
      <c r="K238" s="94">
        <f t="shared" si="27"/>
        <v>250</v>
      </c>
    </row>
    <row r="239" spans="1:11" ht="15">
      <c r="A239" s="111" t="s">
        <v>44</v>
      </c>
      <c r="B239" s="25"/>
      <c r="C239" s="386" t="s">
        <v>94</v>
      </c>
      <c r="D239" s="410"/>
      <c r="E239" s="13">
        <v>76</v>
      </c>
      <c r="F239" s="13">
        <v>100</v>
      </c>
      <c r="G239" s="13">
        <v>200</v>
      </c>
      <c r="H239" s="13">
        <v>201</v>
      </c>
      <c r="I239" s="13">
        <v>200</v>
      </c>
      <c r="J239" s="13">
        <f t="shared" si="26"/>
        <v>200</v>
      </c>
      <c r="K239" s="94">
        <f t="shared" si="27"/>
        <v>200</v>
      </c>
    </row>
    <row r="240" spans="1:11" ht="15">
      <c r="A240" s="111" t="s">
        <v>44</v>
      </c>
      <c r="B240" s="25"/>
      <c r="C240" s="386" t="s">
        <v>95</v>
      </c>
      <c r="D240" s="410"/>
      <c r="E240" s="13">
        <v>105</v>
      </c>
      <c r="F240" s="13">
        <v>0</v>
      </c>
      <c r="G240" s="13">
        <v>0</v>
      </c>
      <c r="H240" s="13">
        <v>0</v>
      </c>
      <c r="I240" s="13">
        <v>300</v>
      </c>
      <c r="J240" s="13">
        <f t="shared" si="26"/>
        <v>300</v>
      </c>
      <c r="K240" s="94">
        <f t="shared" si="27"/>
        <v>300</v>
      </c>
    </row>
    <row r="241" spans="1:11" ht="15.75" thickBot="1">
      <c r="A241" s="109"/>
      <c r="B241" s="235" t="s">
        <v>238</v>
      </c>
      <c r="C241" s="422" t="s">
        <v>96</v>
      </c>
      <c r="D241" s="423"/>
      <c r="E241" s="71">
        <f aca="true" t="shared" si="28" ref="E241:K241">SUM(E213:E240)</f>
        <v>33502</v>
      </c>
      <c r="F241" s="71">
        <f t="shared" si="28"/>
        <v>39132</v>
      </c>
      <c r="G241" s="71">
        <f t="shared" si="28"/>
        <v>40730</v>
      </c>
      <c r="H241" s="71">
        <f t="shared" si="28"/>
        <v>39902</v>
      </c>
      <c r="I241" s="71">
        <f t="shared" si="28"/>
        <v>42690</v>
      </c>
      <c r="J241" s="71">
        <f t="shared" si="28"/>
        <v>42690</v>
      </c>
      <c r="K241" s="96">
        <f t="shared" si="28"/>
        <v>42690</v>
      </c>
    </row>
    <row r="242" spans="1:11" ht="15.75" thickTop="1">
      <c r="A242" s="110"/>
      <c r="B242" s="73"/>
      <c r="C242" s="426"/>
      <c r="D242" s="381"/>
      <c r="E242" s="68"/>
      <c r="F242" s="68"/>
      <c r="G242" s="68"/>
      <c r="H242" s="68"/>
      <c r="I242" s="68"/>
      <c r="J242" s="68"/>
      <c r="K242" s="98"/>
    </row>
    <row r="243" spans="1:11" ht="15">
      <c r="A243" s="223"/>
      <c r="B243" s="197"/>
      <c r="C243" s="427" t="s">
        <v>97</v>
      </c>
      <c r="D243" s="431"/>
      <c r="E243" s="221"/>
      <c r="F243" s="221"/>
      <c r="G243" s="221"/>
      <c r="H243" s="221"/>
      <c r="I243" s="221"/>
      <c r="J243" s="221"/>
      <c r="K243" s="222"/>
    </row>
    <row r="244" spans="1:11" ht="15">
      <c r="A244" s="110"/>
      <c r="B244" s="73"/>
      <c r="C244" s="392" t="s">
        <v>234</v>
      </c>
      <c r="D244" s="425"/>
      <c r="E244" s="68"/>
      <c r="F244" s="68"/>
      <c r="G244" s="68"/>
      <c r="H244" s="68"/>
      <c r="I244" s="68"/>
      <c r="J244" s="68"/>
      <c r="K244" s="98"/>
    </row>
    <row r="245" spans="1:11" ht="15">
      <c r="A245" s="114" t="s">
        <v>176</v>
      </c>
      <c r="B245" s="25"/>
      <c r="C245" s="386" t="s">
        <v>145</v>
      </c>
      <c r="D245" s="410"/>
      <c r="E245" s="13">
        <v>2017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94">
        <v>0</v>
      </c>
    </row>
    <row r="246" spans="1:11" ht="15">
      <c r="A246" s="114" t="s">
        <v>177</v>
      </c>
      <c r="B246" s="25"/>
      <c r="C246" s="386" t="s">
        <v>145</v>
      </c>
      <c r="D246" s="410"/>
      <c r="E246" s="13">
        <v>356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94">
        <v>0</v>
      </c>
    </row>
    <row r="247" spans="1:11" ht="15">
      <c r="A247" s="111" t="s">
        <v>149</v>
      </c>
      <c r="B247" s="25"/>
      <c r="C247" s="386" t="s">
        <v>145</v>
      </c>
      <c r="D247" s="410"/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94">
        <v>0</v>
      </c>
    </row>
    <row r="248" spans="1:11" ht="15">
      <c r="A248" s="111" t="s">
        <v>150</v>
      </c>
      <c r="B248" s="25"/>
      <c r="C248" s="386" t="s">
        <v>145</v>
      </c>
      <c r="D248" s="410"/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94">
        <v>0</v>
      </c>
    </row>
    <row r="249" spans="1:11" ht="15">
      <c r="A249" s="111" t="s">
        <v>42</v>
      </c>
      <c r="B249" s="25"/>
      <c r="C249" s="386" t="s">
        <v>91</v>
      </c>
      <c r="D249" s="410"/>
      <c r="E249" s="13">
        <v>7924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94">
        <v>0</v>
      </c>
    </row>
    <row r="250" spans="1:11" ht="15">
      <c r="A250" s="111" t="s">
        <v>44</v>
      </c>
      <c r="B250" s="25"/>
      <c r="C250" s="386" t="s">
        <v>91</v>
      </c>
      <c r="D250" s="410"/>
      <c r="E250" s="13">
        <v>55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94">
        <v>0</v>
      </c>
    </row>
    <row r="251" spans="1:11" ht="15">
      <c r="A251" s="111" t="s">
        <v>181</v>
      </c>
      <c r="B251" s="25"/>
      <c r="C251" s="386" t="s">
        <v>91</v>
      </c>
      <c r="D251" s="410"/>
      <c r="E251" s="13">
        <v>753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94">
        <v>0</v>
      </c>
    </row>
    <row r="252" spans="1:11" ht="15">
      <c r="A252" s="111" t="s">
        <v>149</v>
      </c>
      <c r="B252" s="25"/>
      <c r="C252" s="386" t="s">
        <v>134</v>
      </c>
      <c r="D252" s="430"/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94">
        <v>0</v>
      </c>
    </row>
    <row r="253" spans="1:11" ht="15">
      <c r="A253" s="111" t="s">
        <v>150</v>
      </c>
      <c r="B253" s="25"/>
      <c r="C253" s="386" t="s">
        <v>134</v>
      </c>
      <c r="D253" s="430"/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94">
        <v>0</v>
      </c>
    </row>
    <row r="254" spans="1:11" ht="15">
      <c r="A254" s="111" t="s">
        <v>44</v>
      </c>
      <c r="B254" s="25"/>
      <c r="C254" s="386" t="s">
        <v>134</v>
      </c>
      <c r="D254" s="410"/>
      <c r="E254" s="13">
        <v>244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94">
        <v>0</v>
      </c>
    </row>
    <row r="255" spans="1:11" ht="15">
      <c r="A255" s="111" t="s">
        <v>181</v>
      </c>
      <c r="B255" s="25"/>
      <c r="C255" s="386" t="s">
        <v>134</v>
      </c>
      <c r="D255" s="387"/>
      <c r="E255" s="13">
        <v>30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94">
        <v>0</v>
      </c>
    </row>
    <row r="256" spans="1:11" ht="15">
      <c r="A256" s="111" t="s">
        <v>42</v>
      </c>
      <c r="B256" s="25"/>
      <c r="C256" s="386" t="s">
        <v>134</v>
      </c>
      <c r="D256" s="387"/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94">
        <v>0</v>
      </c>
    </row>
    <row r="257" spans="1:11" ht="15">
      <c r="A257" s="111" t="s">
        <v>44</v>
      </c>
      <c r="B257" s="25"/>
      <c r="C257" s="386" t="s">
        <v>133</v>
      </c>
      <c r="D257" s="410"/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94">
        <v>0</v>
      </c>
    </row>
    <row r="258" spans="1:11" ht="15">
      <c r="A258" s="111" t="s">
        <v>42</v>
      </c>
      <c r="B258" s="25"/>
      <c r="C258" s="386" t="s">
        <v>133</v>
      </c>
      <c r="D258" s="410"/>
      <c r="E258" s="13">
        <v>1094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94">
        <v>0</v>
      </c>
    </row>
    <row r="259" spans="1:11" ht="15">
      <c r="A259" s="111" t="s">
        <v>42</v>
      </c>
      <c r="B259" s="25"/>
      <c r="C259" s="386" t="s">
        <v>31</v>
      </c>
      <c r="D259" s="410"/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94">
        <v>0</v>
      </c>
    </row>
    <row r="260" spans="1:11" ht="15">
      <c r="A260" s="111" t="s">
        <v>42</v>
      </c>
      <c r="B260" s="25"/>
      <c r="C260" s="386" t="s">
        <v>32</v>
      </c>
      <c r="D260" s="410"/>
      <c r="E260" s="13">
        <v>1215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94">
        <v>0</v>
      </c>
    </row>
    <row r="261" spans="1:11" ht="15">
      <c r="A261" s="111" t="s">
        <v>44</v>
      </c>
      <c r="B261" s="25"/>
      <c r="C261" s="386" t="s">
        <v>32</v>
      </c>
      <c r="D261" s="410"/>
      <c r="E261" s="13">
        <v>16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94">
        <v>0</v>
      </c>
    </row>
    <row r="262" spans="1:11" ht="15">
      <c r="A262" s="111" t="s">
        <v>181</v>
      </c>
      <c r="B262" s="25"/>
      <c r="C262" s="386" t="s">
        <v>32</v>
      </c>
      <c r="D262" s="410"/>
      <c r="E262" s="13">
        <v>31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94">
        <v>0</v>
      </c>
    </row>
    <row r="263" spans="1:11" ht="15">
      <c r="A263" s="114" t="s">
        <v>176</v>
      </c>
      <c r="B263" s="25"/>
      <c r="C263" s="386" t="s">
        <v>32</v>
      </c>
      <c r="D263" s="410"/>
      <c r="E263" s="13">
        <v>79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94">
        <v>0</v>
      </c>
    </row>
    <row r="264" spans="1:11" ht="15">
      <c r="A264" s="114" t="s">
        <v>177</v>
      </c>
      <c r="B264" s="25"/>
      <c r="C264" s="386" t="s">
        <v>32</v>
      </c>
      <c r="D264" s="410"/>
      <c r="E264" s="13">
        <v>14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94">
        <v>0</v>
      </c>
    </row>
    <row r="265" spans="1:11" ht="15">
      <c r="A265" s="114" t="s">
        <v>42</v>
      </c>
      <c r="B265" s="25"/>
      <c r="C265" s="386" t="s">
        <v>135</v>
      </c>
      <c r="D265" s="410"/>
      <c r="E265" s="13">
        <v>5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94">
        <v>0</v>
      </c>
    </row>
    <row r="266" spans="1:11" ht="15">
      <c r="A266" s="111" t="s">
        <v>42</v>
      </c>
      <c r="B266" s="25"/>
      <c r="C266" s="386" t="s">
        <v>33</v>
      </c>
      <c r="D266" s="410"/>
      <c r="E266" s="13">
        <v>172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94">
        <v>0</v>
      </c>
    </row>
    <row r="267" spans="1:11" ht="15">
      <c r="A267" s="111" t="s">
        <v>44</v>
      </c>
      <c r="B267" s="25"/>
      <c r="C267" s="386" t="s">
        <v>33</v>
      </c>
      <c r="D267" s="410"/>
      <c r="E267" s="13">
        <v>3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94">
        <v>0</v>
      </c>
    </row>
    <row r="268" spans="1:11" ht="15">
      <c r="A268" s="111" t="s">
        <v>181</v>
      </c>
      <c r="B268" s="25"/>
      <c r="C268" s="386" t="s">
        <v>33</v>
      </c>
      <c r="D268" s="410"/>
      <c r="E268" s="13">
        <v>12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94">
        <v>0</v>
      </c>
    </row>
    <row r="269" spans="1:11" ht="15">
      <c r="A269" s="114" t="s">
        <v>176</v>
      </c>
      <c r="B269" s="25"/>
      <c r="C269" s="386" t="s">
        <v>33</v>
      </c>
      <c r="D269" s="410"/>
      <c r="E269" s="13">
        <v>30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94">
        <v>0</v>
      </c>
    </row>
    <row r="270" spans="1:11" ht="15">
      <c r="A270" s="114" t="s">
        <v>177</v>
      </c>
      <c r="B270" s="25"/>
      <c r="C270" s="386" t="s">
        <v>33</v>
      </c>
      <c r="D270" s="410"/>
      <c r="E270" s="13">
        <v>5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94">
        <v>0</v>
      </c>
    </row>
    <row r="271" spans="1:11" ht="15">
      <c r="A271" s="111" t="s">
        <v>42</v>
      </c>
      <c r="B271" s="25"/>
      <c r="C271" s="429" t="s">
        <v>34</v>
      </c>
      <c r="D271" s="430"/>
      <c r="E271" s="13">
        <v>1726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94">
        <v>0</v>
      </c>
    </row>
    <row r="272" spans="1:11" ht="15">
      <c r="A272" s="111" t="s">
        <v>44</v>
      </c>
      <c r="B272" s="25"/>
      <c r="C272" s="429" t="s">
        <v>34</v>
      </c>
      <c r="D272" s="430"/>
      <c r="E272" s="13">
        <v>29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94">
        <v>0</v>
      </c>
    </row>
    <row r="273" spans="1:11" ht="15">
      <c r="A273" s="111" t="s">
        <v>181</v>
      </c>
      <c r="B273" s="25"/>
      <c r="C273" s="429" t="s">
        <v>34</v>
      </c>
      <c r="D273" s="430"/>
      <c r="E273" s="13">
        <v>116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94">
        <v>0</v>
      </c>
    </row>
    <row r="274" spans="1:11" ht="15">
      <c r="A274" s="114" t="s">
        <v>176</v>
      </c>
      <c r="B274" s="25"/>
      <c r="C274" s="429" t="s">
        <v>34</v>
      </c>
      <c r="D274" s="430"/>
      <c r="E274" s="13">
        <v>294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94">
        <v>0</v>
      </c>
    </row>
    <row r="275" spans="1:11" ht="15">
      <c r="A275" s="114" t="s">
        <v>177</v>
      </c>
      <c r="B275" s="25"/>
      <c r="C275" s="429" t="s">
        <v>34</v>
      </c>
      <c r="D275" s="430"/>
      <c r="E275" s="13">
        <v>52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94">
        <v>0</v>
      </c>
    </row>
    <row r="276" spans="1:11" ht="15">
      <c r="A276" s="111" t="s">
        <v>149</v>
      </c>
      <c r="B276" s="25"/>
      <c r="C276" s="429" t="s">
        <v>35</v>
      </c>
      <c r="D276" s="430"/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94">
        <v>0</v>
      </c>
    </row>
    <row r="277" spans="1:11" ht="15">
      <c r="A277" s="111" t="s">
        <v>150</v>
      </c>
      <c r="B277" s="25"/>
      <c r="C277" s="429" t="s">
        <v>35</v>
      </c>
      <c r="D277" s="430"/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94">
        <v>0</v>
      </c>
    </row>
    <row r="278" spans="1:11" ht="15">
      <c r="A278" s="111" t="s">
        <v>42</v>
      </c>
      <c r="B278" s="25"/>
      <c r="C278" s="429" t="s">
        <v>35</v>
      </c>
      <c r="D278" s="430"/>
      <c r="E278" s="13">
        <v>109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94">
        <v>0</v>
      </c>
    </row>
    <row r="279" spans="1:11" ht="15">
      <c r="A279" s="115">
        <v>41</v>
      </c>
      <c r="B279" s="34"/>
      <c r="C279" s="429" t="s">
        <v>35</v>
      </c>
      <c r="D279" s="430"/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94">
        <v>0</v>
      </c>
    </row>
    <row r="280" spans="1:11" ht="15">
      <c r="A280" s="115">
        <v>71</v>
      </c>
      <c r="B280" s="34"/>
      <c r="C280" s="429" t="s">
        <v>35</v>
      </c>
      <c r="D280" s="410"/>
      <c r="E280" s="13">
        <v>6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94">
        <v>0</v>
      </c>
    </row>
    <row r="281" spans="1:11" ht="15">
      <c r="A281" s="114" t="s">
        <v>176</v>
      </c>
      <c r="B281" s="34"/>
      <c r="C281" s="429" t="s">
        <v>35</v>
      </c>
      <c r="D281" s="430"/>
      <c r="E281" s="13">
        <v>17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94">
        <v>0</v>
      </c>
    </row>
    <row r="282" spans="1:11" ht="15">
      <c r="A282" s="114" t="s">
        <v>177</v>
      </c>
      <c r="B282" s="34"/>
      <c r="C282" s="429" t="s">
        <v>35</v>
      </c>
      <c r="D282" s="430"/>
      <c r="E282" s="13">
        <v>3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94">
        <v>0</v>
      </c>
    </row>
    <row r="283" spans="1:11" ht="15">
      <c r="A283" s="111" t="s">
        <v>42</v>
      </c>
      <c r="B283" s="25"/>
      <c r="C283" s="429" t="s">
        <v>36</v>
      </c>
      <c r="D283" s="430"/>
      <c r="E283" s="13">
        <v>370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94">
        <v>0</v>
      </c>
    </row>
    <row r="284" spans="1:11" ht="15">
      <c r="A284" s="114" t="s">
        <v>176</v>
      </c>
      <c r="B284" s="25"/>
      <c r="C284" s="429" t="s">
        <v>36</v>
      </c>
      <c r="D284" s="430"/>
      <c r="E284" s="13">
        <v>63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94">
        <v>0</v>
      </c>
    </row>
    <row r="285" spans="1:11" ht="15">
      <c r="A285" s="114" t="s">
        <v>177</v>
      </c>
      <c r="B285" s="25"/>
      <c r="C285" s="429" t="s">
        <v>36</v>
      </c>
      <c r="D285" s="430"/>
      <c r="E285" s="13">
        <v>11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94">
        <v>0</v>
      </c>
    </row>
    <row r="286" spans="1:11" ht="15">
      <c r="A286" s="111" t="s">
        <v>44</v>
      </c>
      <c r="B286" s="25"/>
      <c r="C286" s="429" t="s">
        <v>36</v>
      </c>
      <c r="D286" s="430"/>
      <c r="E286" s="13">
        <v>6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94">
        <v>0</v>
      </c>
    </row>
    <row r="287" spans="1:11" ht="15">
      <c r="A287" s="111" t="s">
        <v>181</v>
      </c>
      <c r="B287" s="25"/>
      <c r="C287" s="429" t="s">
        <v>36</v>
      </c>
      <c r="D287" s="430"/>
      <c r="E287" s="13">
        <v>25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94">
        <v>0</v>
      </c>
    </row>
    <row r="288" spans="1:11" ht="15">
      <c r="A288" s="114" t="s">
        <v>176</v>
      </c>
      <c r="B288" s="25"/>
      <c r="C288" s="429" t="s">
        <v>37</v>
      </c>
      <c r="D288" s="430"/>
      <c r="E288" s="13">
        <v>21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94">
        <v>0</v>
      </c>
    </row>
    <row r="289" spans="1:11" ht="15">
      <c r="A289" s="114" t="s">
        <v>177</v>
      </c>
      <c r="B289" s="25"/>
      <c r="C289" s="429" t="s">
        <v>37</v>
      </c>
      <c r="D289" s="430"/>
      <c r="E289" s="13">
        <v>4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94">
        <v>0</v>
      </c>
    </row>
    <row r="290" spans="1:11" ht="15">
      <c r="A290" s="111" t="s">
        <v>42</v>
      </c>
      <c r="B290" s="25"/>
      <c r="C290" s="429" t="s">
        <v>37</v>
      </c>
      <c r="D290" s="430"/>
      <c r="E290" s="13">
        <v>123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94">
        <v>0</v>
      </c>
    </row>
    <row r="291" spans="1:11" ht="15">
      <c r="A291" s="111" t="s">
        <v>44</v>
      </c>
      <c r="B291" s="25"/>
      <c r="C291" s="429" t="s">
        <v>37</v>
      </c>
      <c r="D291" s="430"/>
      <c r="E291" s="13">
        <v>2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94">
        <v>0</v>
      </c>
    </row>
    <row r="292" spans="1:11" ht="15">
      <c r="A292" s="111" t="s">
        <v>181</v>
      </c>
      <c r="B292" s="25"/>
      <c r="C292" s="429" t="s">
        <v>37</v>
      </c>
      <c r="D292" s="430"/>
      <c r="E292" s="13">
        <v>8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94">
        <v>0</v>
      </c>
    </row>
    <row r="293" spans="1:11" ht="15">
      <c r="A293" s="111" t="s">
        <v>42</v>
      </c>
      <c r="B293" s="25"/>
      <c r="C293" s="429" t="s">
        <v>38</v>
      </c>
      <c r="D293" s="430"/>
      <c r="E293" s="13">
        <v>586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94">
        <v>0</v>
      </c>
    </row>
    <row r="294" spans="1:11" ht="15">
      <c r="A294" s="114" t="s">
        <v>176</v>
      </c>
      <c r="B294" s="25"/>
      <c r="C294" s="429" t="s">
        <v>38</v>
      </c>
      <c r="D294" s="410"/>
      <c r="E294" s="13">
        <v>100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94">
        <v>0</v>
      </c>
    </row>
    <row r="295" spans="1:11" ht="15">
      <c r="A295" s="114" t="s">
        <v>177</v>
      </c>
      <c r="B295" s="25"/>
      <c r="C295" s="429" t="s">
        <v>38</v>
      </c>
      <c r="D295" s="410"/>
      <c r="E295" s="13">
        <v>18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94">
        <v>0</v>
      </c>
    </row>
    <row r="296" spans="1:11" ht="15">
      <c r="A296" s="111" t="s">
        <v>44</v>
      </c>
      <c r="B296" s="25"/>
      <c r="C296" s="429" t="s">
        <v>38</v>
      </c>
      <c r="D296" s="410"/>
      <c r="E296" s="13">
        <v>9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94">
        <v>0</v>
      </c>
    </row>
    <row r="297" spans="1:11" ht="15">
      <c r="A297" s="111" t="s">
        <v>181</v>
      </c>
      <c r="B297" s="25"/>
      <c r="C297" s="429" t="s">
        <v>38</v>
      </c>
      <c r="D297" s="410"/>
      <c r="E297" s="13">
        <v>39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94">
        <v>0</v>
      </c>
    </row>
    <row r="298" spans="1:11" ht="15">
      <c r="A298" s="111" t="s">
        <v>42</v>
      </c>
      <c r="B298" s="25"/>
      <c r="C298" s="386" t="s">
        <v>192</v>
      </c>
      <c r="D298" s="410"/>
      <c r="E298" s="13">
        <v>503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94">
        <v>0</v>
      </c>
    </row>
    <row r="299" spans="1:11" ht="15">
      <c r="A299" s="111" t="s">
        <v>44</v>
      </c>
      <c r="B299" s="25"/>
      <c r="C299" s="386" t="s">
        <v>40</v>
      </c>
      <c r="D299" s="410"/>
      <c r="E299" s="13">
        <v>7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94">
        <v>0</v>
      </c>
    </row>
    <row r="300" spans="1:11" ht="15">
      <c r="A300" s="111" t="s">
        <v>42</v>
      </c>
      <c r="B300" s="25"/>
      <c r="C300" s="386" t="s">
        <v>40</v>
      </c>
      <c r="D300" s="410"/>
      <c r="E300" s="13">
        <v>80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94">
        <v>0</v>
      </c>
    </row>
    <row r="301" spans="1:11" ht="15">
      <c r="A301" s="111" t="s">
        <v>42</v>
      </c>
      <c r="B301" s="25"/>
      <c r="C301" s="31" t="s">
        <v>41</v>
      </c>
      <c r="D301" s="33"/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94">
        <v>0</v>
      </c>
    </row>
    <row r="302" spans="1:11" ht="15">
      <c r="A302" s="111" t="s">
        <v>44</v>
      </c>
      <c r="B302" s="25"/>
      <c r="C302" s="31" t="s">
        <v>193</v>
      </c>
      <c r="D302" s="33"/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94">
        <v>0</v>
      </c>
    </row>
    <row r="303" spans="1:11" ht="15">
      <c r="A303" s="111" t="s">
        <v>42</v>
      </c>
      <c r="B303" s="25"/>
      <c r="C303" s="386" t="s">
        <v>194</v>
      </c>
      <c r="D303" s="410"/>
      <c r="E303" s="13">
        <v>220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94">
        <v>0</v>
      </c>
    </row>
    <row r="304" spans="1:11" ht="15">
      <c r="A304" s="111" t="s">
        <v>42</v>
      </c>
      <c r="B304" s="25"/>
      <c r="C304" s="31" t="s">
        <v>43</v>
      </c>
      <c r="D304" s="33"/>
      <c r="E304" s="13">
        <v>19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94">
        <v>0</v>
      </c>
    </row>
    <row r="305" spans="1:11" ht="15">
      <c r="A305" s="111" t="s">
        <v>44</v>
      </c>
      <c r="B305" s="25"/>
      <c r="C305" s="31" t="s">
        <v>43</v>
      </c>
      <c r="D305" s="33"/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94">
        <v>0</v>
      </c>
    </row>
    <row r="306" spans="1:11" ht="15">
      <c r="A306" s="111" t="s">
        <v>42</v>
      </c>
      <c r="B306" s="25"/>
      <c r="C306" s="386" t="s">
        <v>92</v>
      </c>
      <c r="D306" s="410"/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94">
        <v>0</v>
      </c>
    </row>
    <row r="307" spans="1:11" ht="15">
      <c r="A307" s="111" t="s">
        <v>44</v>
      </c>
      <c r="B307" s="25"/>
      <c r="C307" s="386" t="s">
        <v>64</v>
      </c>
      <c r="D307" s="410"/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94">
        <v>0</v>
      </c>
    </row>
    <row r="308" spans="1:11" ht="15">
      <c r="A308" s="111" t="s">
        <v>42</v>
      </c>
      <c r="B308" s="25"/>
      <c r="C308" s="386" t="s">
        <v>55</v>
      </c>
      <c r="D308" s="410"/>
      <c r="E308" s="13">
        <v>48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94">
        <v>0</v>
      </c>
    </row>
    <row r="309" spans="1:11" ht="15">
      <c r="A309" s="111" t="s">
        <v>42</v>
      </c>
      <c r="B309" s="25"/>
      <c r="C309" s="386" t="s">
        <v>159</v>
      </c>
      <c r="D309" s="410"/>
      <c r="E309" s="13">
        <v>73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94">
        <v>0</v>
      </c>
    </row>
    <row r="310" spans="1:11" ht="15">
      <c r="A310" s="111" t="s">
        <v>42</v>
      </c>
      <c r="B310" s="25"/>
      <c r="C310" s="386" t="s">
        <v>52</v>
      </c>
      <c r="D310" s="410"/>
      <c r="E310" s="13">
        <v>147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94">
        <v>0</v>
      </c>
    </row>
    <row r="311" spans="1:11" ht="15">
      <c r="A311" s="111" t="s">
        <v>42</v>
      </c>
      <c r="B311" s="25"/>
      <c r="C311" s="386" t="s">
        <v>120</v>
      </c>
      <c r="D311" s="410"/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94">
        <v>0</v>
      </c>
    </row>
    <row r="312" spans="1:11" ht="15">
      <c r="A312" s="111" t="s">
        <v>42</v>
      </c>
      <c r="B312" s="25"/>
      <c r="C312" s="386" t="s">
        <v>53</v>
      </c>
      <c r="D312" s="410"/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94">
        <v>0</v>
      </c>
    </row>
    <row r="313" spans="1:11" ht="15">
      <c r="A313" s="111" t="s">
        <v>44</v>
      </c>
      <c r="B313" s="25"/>
      <c r="C313" s="386" t="s">
        <v>93</v>
      </c>
      <c r="D313" s="410"/>
      <c r="E313" s="13">
        <v>1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94">
        <v>0</v>
      </c>
    </row>
    <row r="314" spans="1:11" ht="15">
      <c r="A314" s="111" t="s">
        <v>42</v>
      </c>
      <c r="B314" s="25"/>
      <c r="C314" s="386" t="s">
        <v>93</v>
      </c>
      <c r="D314" s="410"/>
      <c r="E314" s="13">
        <v>113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94">
        <v>0</v>
      </c>
    </row>
    <row r="315" spans="1:11" ht="15">
      <c r="A315" s="111" t="s">
        <v>42</v>
      </c>
      <c r="B315" s="25"/>
      <c r="C315" s="386" t="s">
        <v>94</v>
      </c>
      <c r="D315" s="410"/>
      <c r="E315" s="13">
        <v>140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94">
        <v>0</v>
      </c>
    </row>
    <row r="316" spans="1:11" ht="15">
      <c r="A316" s="111" t="s">
        <v>44</v>
      </c>
      <c r="B316" s="25"/>
      <c r="C316" s="386" t="s">
        <v>94</v>
      </c>
      <c r="D316" s="410"/>
      <c r="E316" s="13">
        <v>30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94">
        <v>0</v>
      </c>
    </row>
    <row r="317" spans="1:11" ht="15">
      <c r="A317" s="111" t="s">
        <v>42</v>
      </c>
      <c r="B317" s="25"/>
      <c r="C317" s="31" t="s">
        <v>184</v>
      </c>
      <c r="D317" s="33"/>
      <c r="E317" s="13">
        <v>4394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94">
        <v>0</v>
      </c>
    </row>
    <row r="318" spans="1:11" ht="15.75" thickBot="1">
      <c r="A318" s="109"/>
      <c r="B318" s="235" t="s">
        <v>238</v>
      </c>
      <c r="C318" s="422" t="s">
        <v>97</v>
      </c>
      <c r="D318" s="423"/>
      <c r="E318" s="71">
        <f>SUM(E245:E317)</f>
        <v>23568</v>
      </c>
      <c r="F318" s="71">
        <f>SUM(F245:F317)</f>
        <v>0</v>
      </c>
      <c r="G318" s="71">
        <f>SUM(G247:G316)</f>
        <v>0</v>
      </c>
      <c r="H318" s="71">
        <f>SUM(H247:H316)</f>
        <v>0</v>
      </c>
      <c r="I318" s="71">
        <f>SUM(I247:I316)</f>
        <v>0</v>
      </c>
      <c r="J318" s="71">
        <f>SUM(J247:J316)</f>
        <v>0</v>
      </c>
      <c r="K318" s="96">
        <f>SUM(K249:K316)</f>
        <v>0</v>
      </c>
    </row>
    <row r="319" spans="1:11" ht="15.75" thickTop="1">
      <c r="A319" s="116"/>
      <c r="B319" s="80"/>
      <c r="C319" s="426"/>
      <c r="D319" s="381"/>
      <c r="E319" s="79"/>
      <c r="F319" s="79"/>
      <c r="G319" s="79"/>
      <c r="H319" s="79"/>
      <c r="I319" s="79"/>
      <c r="J319" s="79"/>
      <c r="K319" s="117"/>
    </row>
    <row r="320" spans="1:11" ht="15">
      <c r="A320" s="223"/>
      <c r="B320" s="197"/>
      <c r="C320" s="427" t="s">
        <v>98</v>
      </c>
      <c r="D320" s="431"/>
      <c r="E320" s="221"/>
      <c r="F320" s="221"/>
      <c r="G320" s="221"/>
      <c r="H320" s="221"/>
      <c r="I320" s="221"/>
      <c r="J320" s="221"/>
      <c r="K320" s="222"/>
    </row>
    <row r="321" spans="1:11" ht="15">
      <c r="A321" s="110"/>
      <c r="B321" s="73"/>
      <c r="C321" s="392" t="s">
        <v>234</v>
      </c>
      <c r="D321" s="425"/>
      <c r="E321" s="68"/>
      <c r="F321" s="68"/>
      <c r="G321" s="68"/>
      <c r="H321" s="68"/>
      <c r="I321" s="68"/>
      <c r="J321" s="68"/>
      <c r="K321" s="98"/>
    </row>
    <row r="322" spans="1:11" ht="15">
      <c r="A322" s="111" t="s">
        <v>44</v>
      </c>
      <c r="B322" s="25"/>
      <c r="C322" s="386" t="s">
        <v>91</v>
      </c>
      <c r="D322" s="410"/>
      <c r="E322" s="13">
        <v>7021</v>
      </c>
      <c r="F322" s="13">
        <v>7326</v>
      </c>
      <c r="G322" s="13">
        <v>7500</v>
      </c>
      <c r="H322" s="13">
        <v>7680</v>
      </c>
      <c r="I322" s="13">
        <v>7700</v>
      </c>
      <c r="J322" s="13">
        <f>I322</f>
        <v>7700</v>
      </c>
      <c r="K322" s="94">
        <f>I322</f>
        <v>7700</v>
      </c>
    </row>
    <row r="323" spans="1:11" ht="15">
      <c r="A323" s="111" t="s">
        <v>44</v>
      </c>
      <c r="B323" s="25"/>
      <c r="C323" s="386" t="s">
        <v>30</v>
      </c>
      <c r="D323" s="410"/>
      <c r="E323" s="13">
        <v>433</v>
      </c>
      <c r="F323" s="13">
        <v>432</v>
      </c>
      <c r="G323" s="13">
        <v>460</v>
      </c>
      <c r="H323" s="13">
        <v>455</v>
      </c>
      <c r="I323" s="13">
        <v>500</v>
      </c>
      <c r="J323" s="13">
        <f aca="true" t="shared" si="29" ref="J323:J348">I323</f>
        <v>500</v>
      </c>
      <c r="K323" s="94">
        <f aca="true" t="shared" si="30" ref="K323:K348">I323</f>
        <v>500</v>
      </c>
    </row>
    <row r="324" spans="1:11" ht="15">
      <c r="A324" s="111" t="s">
        <v>44</v>
      </c>
      <c r="B324" s="25"/>
      <c r="C324" s="31" t="s">
        <v>31</v>
      </c>
      <c r="D324" s="33"/>
      <c r="E324" s="13">
        <v>80</v>
      </c>
      <c r="F324" s="13">
        <v>41</v>
      </c>
      <c r="G324" s="13">
        <v>60</v>
      </c>
      <c r="H324" s="13">
        <v>20</v>
      </c>
      <c r="I324" s="13">
        <v>70</v>
      </c>
      <c r="J324" s="13">
        <f t="shared" si="29"/>
        <v>70</v>
      </c>
      <c r="K324" s="94">
        <f t="shared" si="30"/>
        <v>70</v>
      </c>
    </row>
    <row r="325" spans="1:11" ht="15">
      <c r="A325" s="111" t="s">
        <v>44</v>
      </c>
      <c r="B325" s="25"/>
      <c r="C325" s="386" t="s">
        <v>32</v>
      </c>
      <c r="D325" s="410"/>
      <c r="E325" s="13">
        <v>329</v>
      </c>
      <c r="F325" s="13">
        <v>324</v>
      </c>
      <c r="G325" s="13">
        <v>750</v>
      </c>
      <c r="H325" s="13">
        <v>350</v>
      </c>
      <c r="I325" s="13">
        <v>500</v>
      </c>
      <c r="J325" s="13">
        <f t="shared" si="29"/>
        <v>500</v>
      </c>
      <c r="K325" s="94">
        <f t="shared" si="30"/>
        <v>500</v>
      </c>
    </row>
    <row r="326" spans="1:11" ht="15">
      <c r="A326" s="111" t="s">
        <v>44</v>
      </c>
      <c r="B326" s="25"/>
      <c r="C326" s="386" t="s">
        <v>160</v>
      </c>
      <c r="D326" s="410"/>
      <c r="E326" s="13">
        <v>40</v>
      </c>
      <c r="F326" s="13">
        <v>25</v>
      </c>
      <c r="G326" s="13">
        <v>50</v>
      </c>
      <c r="H326" s="13">
        <v>470</v>
      </c>
      <c r="I326" s="13">
        <v>500</v>
      </c>
      <c r="J326" s="13">
        <f t="shared" si="29"/>
        <v>500</v>
      </c>
      <c r="K326" s="94">
        <f t="shared" si="30"/>
        <v>500</v>
      </c>
    </row>
    <row r="327" spans="1:11" ht="15">
      <c r="A327" s="111" t="s">
        <v>44</v>
      </c>
      <c r="B327" s="25"/>
      <c r="C327" s="386" t="s">
        <v>33</v>
      </c>
      <c r="D327" s="410"/>
      <c r="E327" s="13">
        <v>106</v>
      </c>
      <c r="F327" s="13">
        <v>110</v>
      </c>
      <c r="G327" s="13">
        <v>120</v>
      </c>
      <c r="H327" s="13">
        <v>120</v>
      </c>
      <c r="I327" s="13">
        <v>150</v>
      </c>
      <c r="J327" s="13">
        <f t="shared" si="29"/>
        <v>150</v>
      </c>
      <c r="K327" s="94">
        <f t="shared" si="30"/>
        <v>150</v>
      </c>
    </row>
    <row r="328" spans="1:11" ht="15">
      <c r="A328" s="111" t="s">
        <v>44</v>
      </c>
      <c r="B328" s="25"/>
      <c r="C328" s="429" t="s">
        <v>34</v>
      </c>
      <c r="D328" s="430"/>
      <c r="E328" s="13">
        <v>1062</v>
      </c>
      <c r="F328" s="13">
        <v>1103</v>
      </c>
      <c r="G328" s="13">
        <v>1130</v>
      </c>
      <c r="H328" s="13">
        <v>1130</v>
      </c>
      <c r="I328" s="13">
        <v>1200</v>
      </c>
      <c r="J328" s="13">
        <f t="shared" si="29"/>
        <v>1200</v>
      </c>
      <c r="K328" s="94">
        <f t="shared" si="30"/>
        <v>1200</v>
      </c>
    </row>
    <row r="329" spans="1:11" ht="15">
      <c r="A329" s="111" t="s">
        <v>44</v>
      </c>
      <c r="B329" s="25"/>
      <c r="C329" s="429" t="s">
        <v>35</v>
      </c>
      <c r="D329" s="430"/>
      <c r="E329" s="13">
        <v>61</v>
      </c>
      <c r="F329" s="13">
        <v>63</v>
      </c>
      <c r="G329" s="13">
        <v>70</v>
      </c>
      <c r="H329" s="13">
        <v>70</v>
      </c>
      <c r="I329" s="13">
        <v>100</v>
      </c>
      <c r="J329" s="13">
        <f t="shared" si="29"/>
        <v>100</v>
      </c>
      <c r="K329" s="94">
        <f t="shared" si="30"/>
        <v>100</v>
      </c>
    </row>
    <row r="330" spans="1:11" ht="15">
      <c r="A330" s="111" t="s">
        <v>44</v>
      </c>
      <c r="B330" s="25"/>
      <c r="C330" s="429" t="s">
        <v>36</v>
      </c>
      <c r="D330" s="430"/>
      <c r="E330" s="13">
        <v>227</v>
      </c>
      <c r="F330" s="13">
        <v>236</v>
      </c>
      <c r="G330" s="13">
        <v>380</v>
      </c>
      <c r="H330" s="13">
        <v>150</v>
      </c>
      <c r="I330" s="13">
        <v>390</v>
      </c>
      <c r="J330" s="13">
        <f t="shared" si="29"/>
        <v>390</v>
      </c>
      <c r="K330" s="94">
        <f t="shared" si="30"/>
        <v>390</v>
      </c>
    </row>
    <row r="331" spans="1:11" ht="15">
      <c r="A331" s="111" t="s">
        <v>44</v>
      </c>
      <c r="B331" s="25"/>
      <c r="C331" s="429" t="s">
        <v>37</v>
      </c>
      <c r="D331" s="430"/>
      <c r="E331" s="13">
        <v>76</v>
      </c>
      <c r="F331" s="13">
        <v>79</v>
      </c>
      <c r="G331" s="13">
        <v>80</v>
      </c>
      <c r="H331" s="13">
        <v>60</v>
      </c>
      <c r="I331" s="13">
        <v>90</v>
      </c>
      <c r="J331" s="13">
        <f t="shared" si="29"/>
        <v>90</v>
      </c>
      <c r="K331" s="94">
        <f t="shared" si="30"/>
        <v>90</v>
      </c>
    </row>
    <row r="332" spans="1:11" ht="15">
      <c r="A332" s="111" t="s">
        <v>44</v>
      </c>
      <c r="B332" s="25"/>
      <c r="C332" s="429" t="s">
        <v>38</v>
      </c>
      <c r="D332" s="430"/>
      <c r="E332" s="13">
        <v>360</v>
      </c>
      <c r="F332" s="13">
        <v>374</v>
      </c>
      <c r="G332" s="13">
        <v>390</v>
      </c>
      <c r="H332" s="13">
        <v>390</v>
      </c>
      <c r="I332" s="13">
        <v>400</v>
      </c>
      <c r="J332" s="13">
        <f t="shared" si="29"/>
        <v>400</v>
      </c>
      <c r="K332" s="94">
        <f t="shared" si="30"/>
        <v>400</v>
      </c>
    </row>
    <row r="333" spans="1:11" ht="15">
      <c r="A333" s="111" t="s">
        <v>44</v>
      </c>
      <c r="B333" s="25"/>
      <c r="C333" s="386" t="s">
        <v>146</v>
      </c>
      <c r="D333" s="410"/>
      <c r="E333" s="13">
        <v>873</v>
      </c>
      <c r="F333" s="13">
        <v>792</v>
      </c>
      <c r="G333" s="13">
        <v>1700</v>
      </c>
      <c r="H333" s="13">
        <v>2180</v>
      </c>
      <c r="I333" s="13">
        <v>2300</v>
      </c>
      <c r="J333" s="13">
        <f t="shared" si="29"/>
        <v>2300</v>
      </c>
      <c r="K333" s="94">
        <f t="shared" si="30"/>
        <v>2300</v>
      </c>
    </row>
    <row r="334" spans="1:11" ht="15">
      <c r="A334" s="111" t="s">
        <v>44</v>
      </c>
      <c r="B334" s="25"/>
      <c r="C334" s="386" t="s">
        <v>202</v>
      </c>
      <c r="D334" s="410"/>
      <c r="E334" s="13">
        <v>56</v>
      </c>
      <c r="F334" s="13">
        <v>0</v>
      </c>
      <c r="G334" s="13">
        <v>10</v>
      </c>
      <c r="H334" s="13">
        <v>10</v>
      </c>
      <c r="I334" s="13">
        <v>30</v>
      </c>
      <c r="J334" s="13">
        <f t="shared" si="29"/>
        <v>30</v>
      </c>
      <c r="K334" s="94">
        <f t="shared" si="30"/>
        <v>30</v>
      </c>
    </row>
    <row r="335" spans="1:11" ht="15">
      <c r="A335" s="111" t="s">
        <v>44</v>
      </c>
      <c r="B335" s="25"/>
      <c r="C335" s="31" t="s">
        <v>204</v>
      </c>
      <c r="D335" s="33"/>
      <c r="E335" s="13">
        <v>0</v>
      </c>
      <c r="F335" s="13">
        <v>65</v>
      </c>
      <c r="G335" s="13">
        <v>70</v>
      </c>
      <c r="H335" s="13">
        <v>60</v>
      </c>
      <c r="I335" s="13">
        <v>80</v>
      </c>
      <c r="J335" s="13">
        <f t="shared" si="29"/>
        <v>80</v>
      </c>
      <c r="K335" s="94">
        <f t="shared" si="30"/>
        <v>80</v>
      </c>
    </row>
    <row r="336" spans="1:11" ht="15">
      <c r="A336" s="111" t="s">
        <v>44</v>
      </c>
      <c r="B336" s="25"/>
      <c r="C336" s="386" t="s">
        <v>144</v>
      </c>
      <c r="D336" s="410"/>
      <c r="E336" s="13">
        <v>39</v>
      </c>
      <c r="F336" s="13">
        <v>0</v>
      </c>
      <c r="G336" s="13">
        <v>0</v>
      </c>
      <c r="H336" s="13">
        <v>0</v>
      </c>
      <c r="I336" s="13">
        <v>0</v>
      </c>
      <c r="J336" s="13">
        <f t="shared" si="29"/>
        <v>0</v>
      </c>
      <c r="K336" s="94">
        <f t="shared" si="30"/>
        <v>0</v>
      </c>
    </row>
    <row r="337" spans="1:11" ht="15">
      <c r="A337" s="111" t="s">
        <v>44</v>
      </c>
      <c r="B337" s="25"/>
      <c r="C337" s="386" t="s">
        <v>43</v>
      </c>
      <c r="D337" s="410"/>
      <c r="E337" s="13">
        <v>82</v>
      </c>
      <c r="F337" s="13">
        <v>130</v>
      </c>
      <c r="G337" s="13">
        <v>150</v>
      </c>
      <c r="H337" s="13">
        <v>230</v>
      </c>
      <c r="I337" s="13">
        <v>300</v>
      </c>
      <c r="J337" s="13">
        <f t="shared" si="29"/>
        <v>300</v>
      </c>
      <c r="K337" s="94">
        <f t="shared" si="30"/>
        <v>300</v>
      </c>
    </row>
    <row r="338" spans="1:11" ht="15">
      <c r="A338" s="111" t="s">
        <v>181</v>
      </c>
      <c r="B338" s="25"/>
      <c r="C338" s="31" t="s">
        <v>213</v>
      </c>
      <c r="D338" s="33"/>
      <c r="E338" s="13">
        <v>0</v>
      </c>
      <c r="F338" s="13">
        <v>0</v>
      </c>
      <c r="G338" s="13">
        <v>3000</v>
      </c>
      <c r="H338" s="13">
        <v>0</v>
      </c>
      <c r="I338" s="13">
        <v>0</v>
      </c>
      <c r="J338" s="13">
        <f t="shared" si="29"/>
        <v>0</v>
      </c>
      <c r="K338" s="94">
        <f t="shared" si="30"/>
        <v>0</v>
      </c>
    </row>
    <row r="339" spans="1:11" ht="15">
      <c r="A339" s="111" t="s">
        <v>42</v>
      </c>
      <c r="B339" s="25"/>
      <c r="C339" s="31" t="s">
        <v>205</v>
      </c>
      <c r="D339" s="33"/>
      <c r="E339" s="13">
        <v>0</v>
      </c>
      <c r="F339" s="13">
        <v>146</v>
      </c>
      <c r="G339" s="13">
        <v>270</v>
      </c>
      <c r="H339" s="13">
        <v>18</v>
      </c>
      <c r="I339" s="13">
        <v>250</v>
      </c>
      <c r="J339" s="13">
        <f t="shared" si="29"/>
        <v>250</v>
      </c>
      <c r="K339" s="94">
        <f t="shared" si="30"/>
        <v>250</v>
      </c>
    </row>
    <row r="340" spans="1:11" ht="15">
      <c r="A340" s="111" t="s">
        <v>216</v>
      </c>
      <c r="B340" s="25"/>
      <c r="C340" s="31" t="s">
        <v>213</v>
      </c>
      <c r="D340" s="33"/>
      <c r="E340" s="13">
        <v>0</v>
      </c>
      <c r="F340" s="13">
        <v>0</v>
      </c>
      <c r="G340" s="13">
        <v>0</v>
      </c>
      <c r="H340" s="13">
        <v>3550</v>
      </c>
      <c r="I340" s="13">
        <v>3800</v>
      </c>
      <c r="J340" s="13">
        <f t="shared" si="29"/>
        <v>3800</v>
      </c>
      <c r="K340" s="94">
        <f t="shared" si="30"/>
        <v>3800</v>
      </c>
    </row>
    <row r="341" spans="1:11" ht="15">
      <c r="A341" s="111" t="s">
        <v>44</v>
      </c>
      <c r="B341" s="25"/>
      <c r="C341" s="386" t="s">
        <v>152</v>
      </c>
      <c r="D341" s="410"/>
      <c r="E341" s="13">
        <v>128</v>
      </c>
      <c r="F341" s="13">
        <v>64</v>
      </c>
      <c r="G341" s="13">
        <v>100</v>
      </c>
      <c r="H341" s="13">
        <v>30</v>
      </c>
      <c r="I341" s="13">
        <v>90</v>
      </c>
      <c r="J341" s="13">
        <f t="shared" si="29"/>
        <v>90</v>
      </c>
      <c r="K341" s="94">
        <f t="shared" si="30"/>
        <v>90</v>
      </c>
    </row>
    <row r="342" spans="1:11" ht="15">
      <c r="A342" s="111" t="s">
        <v>44</v>
      </c>
      <c r="B342" s="25"/>
      <c r="C342" s="386" t="s">
        <v>52</v>
      </c>
      <c r="D342" s="410"/>
      <c r="E342" s="13">
        <v>39</v>
      </c>
      <c r="F342" s="13">
        <v>727</v>
      </c>
      <c r="G342" s="13">
        <v>500</v>
      </c>
      <c r="H342" s="13">
        <v>0</v>
      </c>
      <c r="I342" s="13">
        <v>290</v>
      </c>
      <c r="J342" s="13">
        <f t="shared" si="29"/>
        <v>290</v>
      </c>
      <c r="K342" s="94">
        <f t="shared" si="30"/>
        <v>290</v>
      </c>
    </row>
    <row r="343" spans="1:11" ht="15">
      <c r="A343" s="111" t="s">
        <v>44</v>
      </c>
      <c r="B343" s="25"/>
      <c r="C343" s="386" t="s">
        <v>120</v>
      </c>
      <c r="D343" s="410"/>
      <c r="E343" s="13">
        <v>106</v>
      </c>
      <c r="F343" s="13">
        <v>79</v>
      </c>
      <c r="G343" s="13">
        <v>100</v>
      </c>
      <c r="H343" s="13">
        <v>106</v>
      </c>
      <c r="I343" s="13">
        <v>150</v>
      </c>
      <c r="J343" s="13">
        <f t="shared" si="29"/>
        <v>150</v>
      </c>
      <c r="K343" s="94">
        <f t="shared" si="30"/>
        <v>150</v>
      </c>
    </row>
    <row r="344" spans="1:11" ht="15">
      <c r="A344" s="111" t="s">
        <v>42</v>
      </c>
      <c r="B344" s="25"/>
      <c r="C344" s="31" t="s">
        <v>206</v>
      </c>
      <c r="D344" s="33"/>
      <c r="E344" s="13">
        <v>0</v>
      </c>
      <c r="F344" s="13">
        <v>17</v>
      </c>
      <c r="G344" s="13">
        <v>30</v>
      </c>
      <c r="H344" s="13">
        <v>20</v>
      </c>
      <c r="I344" s="13">
        <v>20</v>
      </c>
      <c r="J344" s="13">
        <f t="shared" si="29"/>
        <v>20</v>
      </c>
      <c r="K344" s="94">
        <f t="shared" si="30"/>
        <v>20</v>
      </c>
    </row>
    <row r="345" spans="1:11" ht="15">
      <c r="A345" s="111" t="s">
        <v>44</v>
      </c>
      <c r="B345" s="25"/>
      <c r="C345" s="386" t="s">
        <v>93</v>
      </c>
      <c r="D345" s="410"/>
      <c r="E345" s="13">
        <v>69</v>
      </c>
      <c r="F345" s="13">
        <v>70</v>
      </c>
      <c r="G345" s="13">
        <v>100</v>
      </c>
      <c r="H345" s="13">
        <v>75</v>
      </c>
      <c r="I345" s="13">
        <v>90</v>
      </c>
      <c r="J345" s="13">
        <f t="shared" si="29"/>
        <v>90</v>
      </c>
      <c r="K345" s="94">
        <f t="shared" si="30"/>
        <v>90</v>
      </c>
    </row>
    <row r="346" spans="1:11" ht="15">
      <c r="A346" s="111" t="s">
        <v>44</v>
      </c>
      <c r="B346" s="25"/>
      <c r="C346" s="386" t="s">
        <v>207</v>
      </c>
      <c r="D346" s="410"/>
      <c r="E346" s="13">
        <v>0</v>
      </c>
      <c r="F346" s="13">
        <v>155</v>
      </c>
      <c r="G346" s="13">
        <v>200</v>
      </c>
      <c r="H346" s="13">
        <v>40</v>
      </c>
      <c r="I346" s="13">
        <v>100</v>
      </c>
      <c r="J346" s="13">
        <f t="shared" si="29"/>
        <v>100</v>
      </c>
      <c r="K346" s="94">
        <f t="shared" si="30"/>
        <v>100</v>
      </c>
    </row>
    <row r="347" spans="1:11" ht="15">
      <c r="A347" s="111" t="s">
        <v>42</v>
      </c>
      <c r="B347" s="25"/>
      <c r="C347" s="31" t="s">
        <v>123</v>
      </c>
      <c r="D347" s="33"/>
      <c r="E347" s="13">
        <v>0</v>
      </c>
      <c r="F347" s="13">
        <v>3</v>
      </c>
      <c r="G347" s="13">
        <v>0</v>
      </c>
      <c r="H347" s="13">
        <v>3</v>
      </c>
      <c r="I347" s="13">
        <v>0</v>
      </c>
      <c r="J347" s="13">
        <f t="shared" si="29"/>
        <v>0</v>
      </c>
      <c r="K347" s="94">
        <f t="shared" si="30"/>
        <v>0</v>
      </c>
    </row>
    <row r="348" spans="1:11" ht="15">
      <c r="A348" s="111" t="s">
        <v>216</v>
      </c>
      <c r="B348" s="25"/>
      <c r="C348" s="31" t="s">
        <v>123</v>
      </c>
      <c r="D348" s="32"/>
      <c r="E348" s="13">
        <v>0</v>
      </c>
      <c r="F348" s="13">
        <v>0</v>
      </c>
      <c r="G348" s="13">
        <v>0</v>
      </c>
      <c r="H348" s="13">
        <v>50</v>
      </c>
      <c r="I348" s="13">
        <v>50</v>
      </c>
      <c r="J348" s="13">
        <f t="shared" si="29"/>
        <v>50</v>
      </c>
      <c r="K348" s="94">
        <f t="shared" si="30"/>
        <v>50</v>
      </c>
    </row>
    <row r="349" spans="1:11" ht="15.75" thickBot="1">
      <c r="A349" s="109"/>
      <c r="B349" s="235" t="s">
        <v>238</v>
      </c>
      <c r="C349" s="422" t="s">
        <v>99</v>
      </c>
      <c r="D349" s="423"/>
      <c r="E349" s="71">
        <f>SUM(E322:E348)</f>
        <v>11187</v>
      </c>
      <c r="F349" s="71">
        <f>SUM(F322:F348)</f>
        <v>12361</v>
      </c>
      <c r="G349" s="71">
        <f>SUM(G322:G346)</f>
        <v>17220</v>
      </c>
      <c r="H349" s="71">
        <f>SUM(H322:H348)</f>
        <v>17267</v>
      </c>
      <c r="I349" s="71">
        <f>SUM(I322:I346)</f>
        <v>19100</v>
      </c>
      <c r="J349" s="71">
        <f>SUM(J322:J346)</f>
        <v>19100</v>
      </c>
      <c r="K349" s="96">
        <f>SUM(K322:K346)</f>
        <v>19100</v>
      </c>
    </row>
    <row r="350" spans="1:11" ht="15.75" thickTop="1">
      <c r="A350" s="110"/>
      <c r="B350" s="73"/>
      <c r="C350" s="426"/>
      <c r="D350" s="381"/>
      <c r="E350" s="68"/>
      <c r="F350" s="68"/>
      <c r="G350" s="68"/>
      <c r="H350" s="68"/>
      <c r="I350" s="68"/>
      <c r="J350" s="68"/>
      <c r="K350" s="98"/>
    </row>
    <row r="351" spans="1:11" ht="15">
      <c r="A351" s="223"/>
      <c r="B351" s="197"/>
      <c r="C351" s="427" t="s">
        <v>221</v>
      </c>
      <c r="D351" s="428"/>
      <c r="E351" s="221"/>
      <c r="F351" s="221"/>
      <c r="G351" s="221"/>
      <c r="H351" s="221"/>
      <c r="I351" s="221"/>
      <c r="J351" s="221"/>
      <c r="K351" s="222"/>
    </row>
    <row r="352" spans="1:11" ht="15">
      <c r="A352" s="110"/>
      <c r="B352" s="73"/>
      <c r="C352" s="392" t="s">
        <v>234</v>
      </c>
      <c r="D352" s="425"/>
      <c r="E352" s="68"/>
      <c r="F352" s="68"/>
      <c r="G352" s="68"/>
      <c r="H352" s="68"/>
      <c r="I352" s="68"/>
      <c r="J352" s="68"/>
      <c r="K352" s="98"/>
    </row>
    <row r="353" spans="1:11" ht="15">
      <c r="A353" s="111" t="s">
        <v>44</v>
      </c>
      <c r="B353" s="25"/>
      <c r="C353" s="386" t="s">
        <v>43</v>
      </c>
      <c r="D353" s="410"/>
      <c r="E353" s="13">
        <v>27</v>
      </c>
      <c r="F353" s="13">
        <v>21</v>
      </c>
      <c r="G353" s="13">
        <v>100</v>
      </c>
      <c r="H353" s="13">
        <v>16</v>
      </c>
      <c r="I353" s="13">
        <v>100</v>
      </c>
      <c r="J353" s="13">
        <f>I353</f>
        <v>100</v>
      </c>
      <c r="K353" s="94">
        <f aca="true" t="shared" si="31" ref="K353:K358">I353</f>
        <v>100</v>
      </c>
    </row>
    <row r="354" spans="1:11" ht="15">
      <c r="A354" s="111" t="s">
        <v>44</v>
      </c>
      <c r="B354" s="25"/>
      <c r="C354" s="386" t="s">
        <v>208</v>
      </c>
      <c r="D354" s="410"/>
      <c r="E354" s="13">
        <v>211</v>
      </c>
      <c r="F354" s="13">
        <v>720</v>
      </c>
      <c r="G354" s="13">
        <v>800</v>
      </c>
      <c r="H354" s="13">
        <v>760</v>
      </c>
      <c r="I354" s="13">
        <v>800</v>
      </c>
      <c r="J354" s="13">
        <f>I354</f>
        <v>800</v>
      </c>
      <c r="K354" s="94">
        <f t="shared" si="31"/>
        <v>800</v>
      </c>
    </row>
    <row r="355" spans="1:11" ht="15">
      <c r="A355" s="111" t="s">
        <v>44</v>
      </c>
      <c r="B355" s="25"/>
      <c r="C355" s="386" t="s">
        <v>166</v>
      </c>
      <c r="D355" s="410"/>
      <c r="E355" s="13">
        <v>50</v>
      </c>
      <c r="F355" s="13">
        <v>48</v>
      </c>
      <c r="G355" s="13">
        <v>50</v>
      </c>
      <c r="H355" s="13">
        <v>40</v>
      </c>
      <c r="I355" s="13">
        <v>50</v>
      </c>
      <c r="J355" s="13">
        <f>I355</f>
        <v>50</v>
      </c>
      <c r="K355" s="94">
        <f t="shared" si="31"/>
        <v>50</v>
      </c>
    </row>
    <row r="356" spans="1:11" ht="15">
      <c r="A356" s="111" t="s">
        <v>44</v>
      </c>
      <c r="B356" s="25"/>
      <c r="C356" s="31" t="s">
        <v>209</v>
      </c>
      <c r="D356" s="33"/>
      <c r="E356" s="13">
        <v>0</v>
      </c>
      <c r="F356" s="13">
        <v>452</v>
      </c>
      <c r="G356" s="13">
        <v>500</v>
      </c>
      <c r="H356" s="13">
        <v>460</v>
      </c>
      <c r="I356" s="13">
        <v>500</v>
      </c>
      <c r="J356" s="13">
        <f>I356</f>
        <v>500</v>
      </c>
      <c r="K356" s="94">
        <f t="shared" si="31"/>
        <v>500</v>
      </c>
    </row>
    <row r="357" spans="1:11" ht="15">
      <c r="A357" s="111" t="s">
        <v>44</v>
      </c>
      <c r="B357" s="25"/>
      <c r="C357" s="386" t="s">
        <v>100</v>
      </c>
      <c r="D357" s="410"/>
      <c r="E357" s="13">
        <v>546</v>
      </c>
      <c r="F357" s="13">
        <v>0</v>
      </c>
      <c r="G357" s="13">
        <v>0</v>
      </c>
      <c r="H357" s="13">
        <v>0</v>
      </c>
      <c r="I357" s="13">
        <v>0</v>
      </c>
      <c r="J357" s="13">
        <f>I357</f>
        <v>0</v>
      </c>
      <c r="K357" s="94">
        <f t="shared" si="31"/>
        <v>0</v>
      </c>
    </row>
    <row r="358" spans="1:11" ht="15.75" thickBot="1">
      <c r="A358" s="118"/>
      <c r="B358" s="235" t="s">
        <v>238</v>
      </c>
      <c r="C358" s="422" t="s">
        <v>222</v>
      </c>
      <c r="D358" s="423"/>
      <c r="E358" s="75">
        <f aca="true" t="shared" si="32" ref="E358:J358">SUM(E353:E357)</f>
        <v>834</v>
      </c>
      <c r="F358" s="75">
        <f t="shared" si="32"/>
        <v>1241</v>
      </c>
      <c r="G358" s="75">
        <f t="shared" si="32"/>
        <v>1450</v>
      </c>
      <c r="H358" s="75">
        <f t="shared" si="32"/>
        <v>1276</v>
      </c>
      <c r="I358" s="75">
        <f t="shared" si="32"/>
        <v>1450</v>
      </c>
      <c r="J358" s="75">
        <f t="shared" si="32"/>
        <v>1450</v>
      </c>
      <c r="K358" s="119">
        <f t="shared" si="31"/>
        <v>1450</v>
      </c>
    </row>
    <row r="359" spans="1:11" ht="15.75" thickTop="1">
      <c r="A359" s="110"/>
      <c r="B359" s="73"/>
      <c r="C359" s="424"/>
      <c r="D359" s="425"/>
      <c r="E359" s="67"/>
      <c r="F359" s="67"/>
      <c r="G359" s="63"/>
      <c r="H359" s="63"/>
      <c r="I359" s="63"/>
      <c r="J359" s="63"/>
      <c r="K359" s="120"/>
    </row>
    <row r="360" spans="1:11" ht="16.5" thickBot="1">
      <c r="A360" s="121"/>
      <c r="B360" s="122"/>
      <c r="C360" s="404" t="s">
        <v>101</v>
      </c>
      <c r="D360" s="418"/>
      <c r="E360" s="123">
        <f aca="true" t="shared" si="33" ref="E360:K360">SUM(E69+E76+E102+E110+E121+E142+E152+E168+E175+E184+E197+E209+E241+E318+E349+E358)</f>
        <v>178467</v>
      </c>
      <c r="F360" s="123">
        <f t="shared" si="33"/>
        <v>181122</v>
      </c>
      <c r="G360" s="123">
        <f t="shared" si="33"/>
        <v>193180</v>
      </c>
      <c r="H360" s="123">
        <f t="shared" si="33"/>
        <v>197984</v>
      </c>
      <c r="I360" s="123">
        <f t="shared" si="33"/>
        <v>211950</v>
      </c>
      <c r="J360" s="123">
        <f t="shared" si="33"/>
        <v>211950</v>
      </c>
      <c r="K360" s="124">
        <f t="shared" si="33"/>
        <v>211950</v>
      </c>
    </row>
    <row r="361" spans="1:11" ht="15.75">
      <c r="A361" s="37"/>
      <c r="B361" s="38"/>
      <c r="C361" s="419"/>
      <c r="D361" s="420"/>
      <c r="E361" s="41"/>
      <c r="F361" s="41"/>
      <c r="G361" s="41"/>
      <c r="H361" s="41"/>
      <c r="I361" s="41"/>
      <c r="J361" s="41"/>
      <c r="K361" s="41"/>
    </row>
    <row r="362" spans="1:11" ht="15.75">
      <c r="A362" s="37"/>
      <c r="B362" s="38"/>
      <c r="C362" s="39"/>
      <c r="D362" s="87"/>
      <c r="E362" s="41"/>
      <c r="F362" s="41"/>
      <c r="G362" s="41"/>
      <c r="H362" s="41"/>
      <c r="I362" s="41"/>
      <c r="J362" s="41"/>
      <c r="K362" s="41"/>
    </row>
    <row r="363" spans="1:3" ht="16.5" thickBot="1">
      <c r="A363" s="397" t="s">
        <v>27</v>
      </c>
      <c r="B363" s="398"/>
      <c r="C363" s="398"/>
    </row>
    <row r="364" spans="1:11" ht="22.5">
      <c r="A364" s="399" t="s">
        <v>4</v>
      </c>
      <c r="B364" s="421" t="s">
        <v>239</v>
      </c>
      <c r="C364" s="341" t="s">
        <v>8</v>
      </c>
      <c r="D364" s="403"/>
      <c r="E364" s="339" t="s">
        <v>6</v>
      </c>
      <c r="F364" s="346"/>
      <c r="G364" s="134" t="s">
        <v>11</v>
      </c>
      <c r="H364" s="135" t="s">
        <v>223</v>
      </c>
      <c r="I364" s="341" t="s">
        <v>127</v>
      </c>
      <c r="J364" s="347"/>
      <c r="K364" s="348"/>
    </row>
    <row r="365" spans="1:11" ht="39" thickBot="1">
      <c r="A365" s="400"/>
      <c r="B365" s="402"/>
      <c r="C365" s="142" t="s">
        <v>9</v>
      </c>
      <c r="D365" s="142" t="s">
        <v>10</v>
      </c>
      <c r="E365" s="143">
        <v>2016</v>
      </c>
      <c r="F365" s="143">
        <v>2017</v>
      </c>
      <c r="G365" s="144">
        <v>2018</v>
      </c>
      <c r="H365" s="145">
        <v>2018</v>
      </c>
      <c r="I365" s="144">
        <v>2019</v>
      </c>
      <c r="J365" s="144">
        <v>2020</v>
      </c>
      <c r="K365" s="146">
        <v>2021</v>
      </c>
    </row>
    <row r="366" spans="1:11" ht="15.75">
      <c r="A366" s="139"/>
      <c r="B366" s="82"/>
      <c r="C366" s="414" t="s">
        <v>161</v>
      </c>
      <c r="D366" s="415"/>
      <c r="E366" s="140"/>
      <c r="F366" s="63"/>
      <c r="G366" s="140"/>
      <c r="H366" s="141"/>
      <c r="I366" s="63"/>
      <c r="J366" s="63"/>
      <c r="K366" s="120"/>
    </row>
    <row r="367" spans="1:11" ht="15.75">
      <c r="A367" s="139"/>
      <c r="B367" s="82"/>
      <c r="C367" s="164"/>
      <c r="D367" s="166"/>
      <c r="E367" s="140"/>
      <c r="F367" s="63"/>
      <c r="G367" s="140"/>
      <c r="H367" s="141"/>
      <c r="I367" s="63"/>
      <c r="J367" s="63"/>
      <c r="K367" s="120"/>
    </row>
    <row r="368" spans="1:11" ht="15">
      <c r="A368" s="91">
        <v>41</v>
      </c>
      <c r="B368" s="35"/>
      <c r="C368" s="416" t="s">
        <v>162</v>
      </c>
      <c r="D368" s="417"/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94">
        <v>0</v>
      </c>
    </row>
    <row r="369" spans="1:11" ht="15.75">
      <c r="A369" s="91">
        <v>43</v>
      </c>
      <c r="B369" s="204"/>
      <c r="C369" s="416" t="s">
        <v>162</v>
      </c>
      <c r="D369" s="417"/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94">
        <v>0</v>
      </c>
    </row>
    <row r="370" spans="1:11" ht="15.75" thickBot="1">
      <c r="A370" s="206"/>
      <c r="B370" s="205"/>
      <c r="C370" s="169" t="s">
        <v>235</v>
      </c>
      <c r="D370" s="209"/>
      <c r="E370" s="207">
        <f aca="true" t="shared" si="34" ref="E370:K370">SUM(E368:E369)</f>
        <v>0</v>
      </c>
      <c r="F370" s="207">
        <f t="shared" si="34"/>
        <v>0</v>
      </c>
      <c r="G370" s="207">
        <f t="shared" si="34"/>
        <v>0</v>
      </c>
      <c r="H370" s="207">
        <f t="shared" si="34"/>
        <v>0</v>
      </c>
      <c r="I370" s="207">
        <f t="shared" si="34"/>
        <v>0</v>
      </c>
      <c r="J370" s="207">
        <f t="shared" si="34"/>
        <v>0</v>
      </c>
      <c r="K370" s="208">
        <f t="shared" si="34"/>
        <v>0</v>
      </c>
    </row>
    <row r="371" spans="1:11" ht="15.75" thickTop="1">
      <c r="A371" s="105"/>
      <c r="B371" s="73"/>
      <c r="C371" s="408" t="s">
        <v>77</v>
      </c>
      <c r="D371" s="409"/>
      <c r="E371" s="63"/>
      <c r="F371" s="63"/>
      <c r="G371" s="63"/>
      <c r="H371" s="63"/>
      <c r="I371" s="63"/>
      <c r="J371" s="63"/>
      <c r="K371" s="120"/>
    </row>
    <row r="372" spans="1:11" ht="15">
      <c r="A372" s="24">
        <v>46</v>
      </c>
      <c r="B372" s="211"/>
      <c r="C372" s="31" t="s">
        <v>117</v>
      </c>
      <c r="D372" s="48"/>
      <c r="E372" s="13">
        <v>16052</v>
      </c>
      <c r="F372" s="13">
        <v>10000</v>
      </c>
      <c r="G372" s="13">
        <v>0</v>
      </c>
      <c r="H372" s="13">
        <v>4998</v>
      </c>
      <c r="I372" s="13">
        <v>0</v>
      </c>
      <c r="J372" s="13">
        <v>0</v>
      </c>
      <c r="K372" s="13">
        <v>0</v>
      </c>
    </row>
    <row r="373" spans="1:11" ht="15.75" thickBot="1">
      <c r="A373" s="203"/>
      <c r="B373" s="210"/>
      <c r="C373" s="169" t="s">
        <v>235</v>
      </c>
      <c r="D373" s="212"/>
      <c r="E373" s="207">
        <f aca="true" t="shared" si="35" ref="E373:K373">SUM(E372)</f>
        <v>16052</v>
      </c>
      <c r="F373" s="207">
        <f t="shared" si="35"/>
        <v>10000</v>
      </c>
      <c r="G373" s="207">
        <f t="shared" si="35"/>
        <v>0</v>
      </c>
      <c r="H373" s="207">
        <f t="shared" si="35"/>
        <v>4998</v>
      </c>
      <c r="I373" s="207">
        <f t="shared" si="35"/>
        <v>0</v>
      </c>
      <c r="J373" s="207">
        <f t="shared" si="35"/>
        <v>0</v>
      </c>
      <c r="K373" s="208">
        <f t="shared" si="35"/>
        <v>0</v>
      </c>
    </row>
    <row r="374" spans="1:11" ht="15.75" thickTop="1">
      <c r="A374" s="105"/>
      <c r="B374" s="83"/>
      <c r="C374" s="408" t="s">
        <v>116</v>
      </c>
      <c r="D374" s="412"/>
      <c r="E374" s="67"/>
      <c r="F374" s="67"/>
      <c r="G374" s="63"/>
      <c r="H374" s="63"/>
      <c r="I374" s="63"/>
      <c r="J374" s="63"/>
      <c r="K374" s="120"/>
    </row>
    <row r="375" spans="1:11" ht="15">
      <c r="A375" s="93" t="s">
        <v>217</v>
      </c>
      <c r="B375" s="29"/>
      <c r="C375" s="386" t="s">
        <v>212</v>
      </c>
      <c r="D375" s="410"/>
      <c r="E375" s="13">
        <v>0</v>
      </c>
      <c r="F375" s="13">
        <v>0</v>
      </c>
      <c r="G375" s="13">
        <v>0</v>
      </c>
      <c r="H375" s="13">
        <v>5000</v>
      </c>
      <c r="I375" s="13">
        <v>0</v>
      </c>
      <c r="J375" s="13">
        <v>0</v>
      </c>
      <c r="K375" s="94">
        <v>0</v>
      </c>
    </row>
    <row r="376" spans="1:11" ht="15">
      <c r="A376" s="91">
        <v>46</v>
      </c>
      <c r="B376" s="29"/>
      <c r="C376" s="386" t="s">
        <v>212</v>
      </c>
      <c r="D376" s="410"/>
      <c r="E376" s="13">
        <v>0</v>
      </c>
      <c r="F376" s="13">
        <v>0</v>
      </c>
      <c r="G376" s="13">
        <v>0</v>
      </c>
      <c r="H376" s="13">
        <v>2440</v>
      </c>
      <c r="I376" s="13">
        <v>0</v>
      </c>
      <c r="J376" s="13">
        <v>0</v>
      </c>
      <c r="K376" s="94">
        <v>0</v>
      </c>
    </row>
    <row r="377" spans="1:11" ht="15">
      <c r="A377" s="91">
        <v>41</v>
      </c>
      <c r="B377" s="29"/>
      <c r="C377" s="386" t="s">
        <v>226</v>
      </c>
      <c r="D377" s="410"/>
      <c r="E377" s="13">
        <v>0</v>
      </c>
      <c r="F377" s="13">
        <v>0</v>
      </c>
      <c r="G377" s="13">
        <v>0</v>
      </c>
      <c r="H377" s="13">
        <v>200</v>
      </c>
      <c r="I377" s="13">
        <v>0</v>
      </c>
      <c r="J377" s="13">
        <v>0</v>
      </c>
      <c r="K377" s="94">
        <v>0</v>
      </c>
    </row>
    <row r="378" spans="1:11" ht="15.75" thickBot="1">
      <c r="A378" s="106"/>
      <c r="B378" s="85"/>
      <c r="C378" s="169" t="s">
        <v>235</v>
      </c>
      <c r="D378" s="165"/>
      <c r="E378" s="71">
        <f aca="true" t="shared" si="36" ref="E378:K378">SUM(E375:E377)</f>
        <v>0</v>
      </c>
      <c r="F378" s="71">
        <f t="shared" si="36"/>
        <v>0</v>
      </c>
      <c r="G378" s="71">
        <f t="shared" si="36"/>
        <v>0</v>
      </c>
      <c r="H378" s="71">
        <f t="shared" si="36"/>
        <v>7640</v>
      </c>
      <c r="I378" s="71">
        <f t="shared" si="36"/>
        <v>0</v>
      </c>
      <c r="J378" s="71">
        <f t="shared" si="36"/>
        <v>0</v>
      </c>
      <c r="K378" s="96">
        <f t="shared" si="36"/>
        <v>0</v>
      </c>
    </row>
    <row r="379" spans="1:11" ht="15.75" thickTop="1">
      <c r="A379" s="105"/>
      <c r="B379" s="83"/>
      <c r="C379" s="408" t="s">
        <v>227</v>
      </c>
      <c r="D379" s="413"/>
      <c r="E379" s="63"/>
      <c r="F379" s="63"/>
      <c r="G379" s="63"/>
      <c r="H379" s="63"/>
      <c r="I379" s="63"/>
      <c r="J379" s="63"/>
      <c r="K379" s="120"/>
    </row>
    <row r="380" spans="1:11" ht="15">
      <c r="A380" s="91">
        <v>46</v>
      </c>
      <c r="B380" s="29"/>
      <c r="C380" s="386" t="s">
        <v>226</v>
      </c>
      <c r="D380" s="410"/>
      <c r="E380" s="13">
        <v>0</v>
      </c>
      <c r="F380" s="13">
        <v>0</v>
      </c>
      <c r="G380" s="13">
        <v>0</v>
      </c>
      <c r="H380" s="13">
        <v>200</v>
      </c>
      <c r="I380" s="13">
        <v>0</v>
      </c>
      <c r="J380" s="13">
        <f>I380</f>
        <v>0</v>
      </c>
      <c r="K380" s="94">
        <f>I380</f>
        <v>0</v>
      </c>
    </row>
    <row r="381" spans="1:11" ht="15">
      <c r="A381" s="91">
        <v>111</v>
      </c>
      <c r="B381" s="29"/>
      <c r="C381" s="386" t="s">
        <v>228</v>
      </c>
      <c r="D381" s="410"/>
      <c r="E381" s="13">
        <v>0</v>
      </c>
      <c r="F381" s="13">
        <v>0</v>
      </c>
      <c r="G381" s="13">
        <v>0</v>
      </c>
      <c r="H381" s="13">
        <v>7050</v>
      </c>
      <c r="I381" s="13">
        <v>0</v>
      </c>
      <c r="J381" s="13">
        <f>I381</f>
        <v>0</v>
      </c>
      <c r="K381" s="94">
        <f>I381</f>
        <v>0</v>
      </c>
    </row>
    <row r="382" spans="1:11" ht="15">
      <c r="A382" s="91">
        <v>46</v>
      </c>
      <c r="B382" s="29"/>
      <c r="C382" s="386" t="s">
        <v>228</v>
      </c>
      <c r="D382" s="410"/>
      <c r="E382" s="13">
        <v>0</v>
      </c>
      <c r="F382" s="13">
        <v>0</v>
      </c>
      <c r="G382" s="13">
        <v>0</v>
      </c>
      <c r="H382" s="13">
        <v>2556</v>
      </c>
      <c r="I382" s="13">
        <v>0</v>
      </c>
      <c r="J382" s="13">
        <f>I382</f>
        <v>0</v>
      </c>
      <c r="K382" s="94">
        <f>I382</f>
        <v>0</v>
      </c>
    </row>
    <row r="383" spans="1:11" ht="15.75" thickBot="1">
      <c r="A383" s="106"/>
      <c r="B383" s="85"/>
      <c r="C383" s="169" t="s">
        <v>235</v>
      </c>
      <c r="D383" s="165"/>
      <c r="E383" s="71">
        <f aca="true" t="shared" si="37" ref="E383:K383">SUM(E380:E382)</f>
        <v>0</v>
      </c>
      <c r="F383" s="71">
        <f t="shared" si="37"/>
        <v>0</v>
      </c>
      <c r="G383" s="71">
        <f t="shared" si="37"/>
        <v>0</v>
      </c>
      <c r="H383" s="71">
        <f t="shared" si="37"/>
        <v>9806</v>
      </c>
      <c r="I383" s="71">
        <f t="shared" si="37"/>
        <v>0</v>
      </c>
      <c r="J383" s="71">
        <f t="shared" si="37"/>
        <v>0</v>
      </c>
      <c r="K383" s="96">
        <f t="shared" si="37"/>
        <v>0</v>
      </c>
    </row>
    <row r="384" spans="1:11" ht="16.5" thickTop="1">
      <c r="A384" s="105"/>
      <c r="B384" s="83"/>
      <c r="C384" s="406" t="s">
        <v>172</v>
      </c>
      <c r="D384" s="411"/>
      <c r="E384" s="67"/>
      <c r="F384" s="67"/>
      <c r="G384" s="63"/>
      <c r="H384" s="63"/>
      <c r="I384" s="63"/>
      <c r="J384" s="63"/>
      <c r="K384" s="120"/>
    </row>
    <row r="385" spans="1:11" ht="15">
      <c r="A385" s="91">
        <v>41</v>
      </c>
      <c r="B385" s="29"/>
      <c r="C385" s="386" t="s">
        <v>163</v>
      </c>
      <c r="D385" s="410"/>
      <c r="E385" s="13">
        <v>0</v>
      </c>
      <c r="F385" s="13">
        <v>0</v>
      </c>
      <c r="G385" s="13">
        <v>0</v>
      </c>
      <c r="H385" s="13">
        <v>420</v>
      </c>
      <c r="I385" s="13">
        <v>0</v>
      </c>
      <c r="J385" s="13">
        <v>0</v>
      </c>
      <c r="K385" s="94">
        <v>0</v>
      </c>
    </row>
    <row r="386" spans="1:11" ht="15.75" thickBot="1">
      <c r="A386" s="106"/>
      <c r="B386" s="85"/>
      <c r="C386" s="169" t="s">
        <v>235</v>
      </c>
      <c r="D386" s="165"/>
      <c r="E386" s="71">
        <f aca="true" t="shared" si="38" ref="E386:K386">SUM(E385)</f>
        <v>0</v>
      </c>
      <c r="F386" s="71">
        <f t="shared" si="38"/>
        <v>0</v>
      </c>
      <c r="G386" s="71">
        <f t="shared" si="38"/>
        <v>0</v>
      </c>
      <c r="H386" s="71">
        <f t="shared" si="38"/>
        <v>420</v>
      </c>
      <c r="I386" s="71">
        <f t="shared" si="38"/>
        <v>0</v>
      </c>
      <c r="J386" s="71">
        <f t="shared" si="38"/>
        <v>0</v>
      </c>
      <c r="K386" s="96">
        <f t="shared" si="38"/>
        <v>0</v>
      </c>
    </row>
    <row r="387" spans="1:11" ht="16.5" thickTop="1">
      <c r="A387" s="105"/>
      <c r="B387" s="83"/>
      <c r="C387" s="406" t="s">
        <v>174</v>
      </c>
      <c r="D387" s="411"/>
      <c r="E387" s="63"/>
      <c r="F387" s="63"/>
      <c r="G387" s="63"/>
      <c r="H387" s="63"/>
      <c r="I387" s="63"/>
      <c r="J387" s="63"/>
      <c r="K387" s="120"/>
    </row>
    <row r="388" spans="1:11" ht="15">
      <c r="A388" s="91">
        <v>41</v>
      </c>
      <c r="B388" s="29"/>
      <c r="C388" s="386" t="s">
        <v>163</v>
      </c>
      <c r="D388" s="410"/>
      <c r="E388" s="13">
        <v>0</v>
      </c>
      <c r="F388" s="13">
        <v>0</v>
      </c>
      <c r="G388" s="13">
        <v>0</v>
      </c>
      <c r="H388" s="13">
        <v>250</v>
      </c>
      <c r="I388" s="13">
        <v>0</v>
      </c>
      <c r="J388" s="13">
        <v>0</v>
      </c>
      <c r="K388" s="94">
        <v>0</v>
      </c>
    </row>
    <row r="389" spans="1:11" ht="15.75" thickBot="1">
      <c r="A389" s="106"/>
      <c r="B389" s="85"/>
      <c r="C389" s="169" t="s">
        <v>235</v>
      </c>
      <c r="D389" s="165"/>
      <c r="E389" s="71">
        <f aca="true" t="shared" si="39" ref="E389:K389">SUM(E388)</f>
        <v>0</v>
      </c>
      <c r="F389" s="71">
        <f t="shared" si="39"/>
        <v>0</v>
      </c>
      <c r="G389" s="71">
        <f t="shared" si="39"/>
        <v>0</v>
      </c>
      <c r="H389" s="71">
        <f t="shared" si="39"/>
        <v>250</v>
      </c>
      <c r="I389" s="71">
        <f t="shared" si="39"/>
        <v>0</v>
      </c>
      <c r="J389" s="71">
        <f t="shared" si="39"/>
        <v>0</v>
      </c>
      <c r="K389" s="96">
        <f t="shared" si="39"/>
        <v>0</v>
      </c>
    </row>
    <row r="390" spans="1:11" ht="16.5" thickTop="1">
      <c r="A390" s="105"/>
      <c r="B390" s="83"/>
      <c r="C390" s="406" t="s">
        <v>173</v>
      </c>
      <c r="D390" s="407"/>
      <c r="E390" s="63"/>
      <c r="F390" s="63"/>
      <c r="G390" s="63"/>
      <c r="H390" s="63"/>
      <c r="I390" s="63"/>
      <c r="J390" s="63"/>
      <c r="K390" s="120"/>
    </row>
    <row r="391" spans="1:11" ht="15">
      <c r="A391" s="91">
        <v>41</v>
      </c>
      <c r="B391" s="29"/>
      <c r="C391" s="386" t="s">
        <v>117</v>
      </c>
      <c r="D391" s="387"/>
      <c r="E391" s="13">
        <v>0</v>
      </c>
      <c r="F391" s="13">
        <v>0</v>
      </c>
      <c r="G391" s="13">
        <v>0</v>
      </c>
      <c r="H391" s="13">
        <v>0</v>
      </c>
      <c r="I391" s="13"/>
      <c r="J391" s="13"/>
      <c r="K391" s="94"/>
    </row>
    <row r="392" spans="1:11" ht="15">
      <c r="A392" s="91">
        <v>46</v>
      </c>
      <c r="B392" s="25"/>
      <c r="C392" s="386" t="s">
        <v>196</v>
      </c>
      <c r="D392" s="387"/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94">
        <v>0</v>
      </c>
    </row>
    <row r="393" spans="1:11" ht="15">
      <c r="A393" s="91">
        <v>111</v>
      </c>
      <c r="B393" s="25"/>
      <c r="C393" s="31" t="s">
        <v>211</v>
      </c>
      <c r="D393" s="48"/>
      <c r="E393" s="13">
        <v>0</v>
      </c>
      <c r="F393" s="13">
        <v>13500</v>
      </c>
      <c r="G393" s="13">
        <v>0</v>
      </c>
      <c r="H393" s="13">
        <v>0</v>
      </c>
      <c r="I393" s="13">
        <v>0</v>
      </c>
      <c r="J393" s="13">
        <v>0</v>
      </c>
      <c r="K393" s="94">
        <v>0</v>
      </c>
    </row>
    <row r="394" spans="1:11" ht="15">
      <c r="A394" s="24">
        <v>46</v>
      </c>
      <c r="B394" s="25"/>
      <c r="C394" s="386" t="s">
        <v>211</v>
      </c>
      <c r="D394" s="387"/>
      <c r="E394" s="13">
        <v>0</v>
      </c>
      <c r="F394" s="13">
        <v>1908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</row>
    <row r="395" spans="1:11" ht="15.75" thickBot="1">
      <c r="A395" s="106"/>
      <c r="B395" s="76"/>
      <c r="C395" s="169" t="s">
        <v>235</v>
      </c>
      <c r="D395" s="161"/>
      <c r="E395" s="71">
        <f aca="true" t="shared" si="40" ref="E395:K395">SUM(E391:E394)</f>
        <v>0</v>
      </c>
      <c r="F395" s="71">
        <f t="shared" si="40"/>
        <v>15408</v>
      </c>
      <c r="G395" s="71">
        <f t="shared" si="40"/>
        <v>0</v>
      </c>
      <c r="H395" s="71">
        <f t="shared" si="40"/>
        <v>0</v>
      </c>
      <c r="I395" s="71">
        <f t="shared" si="40"/>
        <v>0</v>
      </c>
      <c r="J395" s="71">
        <f t="shared" si="40"/>
        <v>0</v>
      </c>
      <c r="K395" s="96">
        <f t="shared" si="40"/>
        <v>0</v>
      </c>
    </row>
    <row r="396" spans="1:11" ht="15.75" thickTop="1">
      <c r="A396" s="105"/>
      <c r="B396" s="73"/>
      <c r="C396" s="408" t="s">
        <v>195</v>
      </c>
      <c r="D396" s="409"/>
      <c r="E396" s="63"/>
      <c r="F396" s="63"/>
      <c r="G396" s="63"/>
      <c r="H396" s="63"/>
      <c r="I396" s="63"/>
      <c r="J396" s="63"/>
      <c r="K396" s="120"/>
    </row>
    <row r="397" spans="1:11" ht="15">
      <c r="A397" s="91">
        <v>41</v>
      </c>
      <c r="B397" s="25"/>
      <c r="C397" s="386" t="s">
        <v>163</v>
      </c>
      <c r="D397" s="387"/>
      <c r="E397" s="13">
        <v>0</v>
      </c>
      <c r="F397" s="13">
        <v>700</v>
      </c>
      <c r="G397" s="13">
        <v>0</v>
      </c>
      <c r="H397" s="13">
        <v>200</v>
      </c>
      <c r="I397" s="13">
        <v>0</v>
      </c>
      <c r="J397" s="13">
        <v>0</v>
      </c>
      <c r="K397" s="94">
        <v>0</v>
      </c>
    </row>
    <row r="398" spans="1:11" ht="15">
      <c r="A398" s="91">
        <v>46</v>
      </c>
      <c r="B398" s="25"/>
      <c r="C398" s="31" t="s">
        <v>196</v>
      </c>
      <c r="D398" s="48"/>
      <c r="E398" s="13">
        <v>0</v>
      </c>
      <c r="F398" s="13">
        <v>15949</v>
      </c>
      <c r="G398" s="13">
        <v>0</v>
      </c>
      <c r="H398" s="13">
        <v>16190</v>
      </c>
      <c r="I398" s="13">
        <v>0</v>
      </c>
      <c r="J398" s="13">
        <v>0</v>
      </c>
      <c r="K398" s="94">
        <v>0</v>
      </c>
    </row>
    <row r="399" spans="1:11" ht="15">
      <c r="A399" s="24">
        <v>41</v>
      </c>
      <c r="B399" s="211"/>
      <c r="C399" s="386" t="s">
        <v>196</v>
      </c>
      <c r="D399" s="387"/>
      <c r="E399" s="13">
        <v>0</v>
      </c>
      <c r="F399" s="13"/>
      <c r="G399" s="13">
        <v>0</v>
      </c>
      <c r="H399" s="13">
        <v>0</v>
      </c>
      <c r="I399" s="13">
        <v>0</v>
      </c>
      <c r="J399" s="13">
        <v>0</v>
      </c>
      <c r="K399" s="13">
        <v>0</v>
      </c>
    </row>
    <row r="400" spans="1:11" ht="15.75" thickBot="1">
      <c r="A400" s="106"/>
      <c r="B400" s="84"/>
      <c r="C400" s="169" t="s">
        <v>235</v>
      </c>
      <c r="D400" s="161"/>
      <c r="E400" s="71">
        <f aca="true" t="shared" si="41" ref="E400:K400">SUM(E397:E399)</f>
        <v>0</v>
      </c>
      <c r="F400" s="71">
        <f t="shared" si="41"/>
        <v>16649</v>
      </c>
      <c r="G400" s="71">
        <f t="shared" si="41"/>
        <v>0</v>
      </c>
      <c r="H400" s="71">
        <f t="shared" si="41"/>
        <v>16390</v>
      </c>
      <c r="I400" s="71">
        <f t="shared" si="41"/>
        <v>0</v>
      </c>
      <c r="J400" s="71">
        <f t="shared" si="41"/>
        <v>0</v>
      </c>
      <c r="K400" s="96">
        <f t="shared" si="41"/>
        <v>0</v>
      </c>
    </row>
    <row r="401" spans="1:11" ht="17.25" thickBot="1" thickTop="1">
      <c r="A401" s="136"/>
      <c r="B401" s="137"/>
      <c r="C401" s="395" t="s">
        <v>102</v>
      </c>
      <c r="D401" s="396"/>
      <c r="E401" s="138">
        <f aca="true" t="shared" si="42" ref="E401:K401">(E370+E373+E378+E383+E386+E389+E395+E400)</f>
        <v>16052</v>
      </c>
      <c r="F401" s="138">
        <f t="shared" si="42"/>
        <v>42057</v>
      </c>
      <c r="G401" s="138">
        <f t="shared" si="42"/>
        <v>0</v>
      </c>
      <c r="H401" s="138">
        <f t="shared" si="42"/>
        <v>39504</v>
      </c>
      <c r="I401" s="138">
        <f t="shared" si="42"/>
        <v>0</v>
      </c>
      <c r="J401" s="138">
        <f t="shared" si="42"/>
        <v>0</v>
      </c>
      <c r="K401" s="138">
        <f t="shared" si="42"/>
        <v>0</v>
      </c>
    </row>
    <row r="402" spans="1:11" ht="15.75">
      <c r="A402" s="44"/>
      <c r="B402" s="45"/>
      <c r="C402" s="39"/>
      <c r="D402" s="40"/>
      <c r="E402" s="57"/>
      <c r="F402" s="57"/>
      <c r="G402" s="57"/>
      <c r="H402" s="57"/>
      <c r="I402" s="46"/>
      <c r="J402" s="46"/>
      <c r="K402" s="46"/>
    </row>
    <row r="403" spans="1:4" ht="15.75">
      <c r="A403" s="397" t="s">
        <v>28</v>
      </c>
      <c r="B403" s="397"/>
      <c r="C403" s="397"/>
      <c r="D403" s="398"/>
    </row>
    <row r="405" ht="13.5" thickBot="1"/>
    <row r="406" spans="1:11" ht="23.25" customHeight="1">
      <c r="A406" s="399" t="s">
        <v>4</v>
      </c>
      <c r="B406" s="401" t="s">
        <v>124</v>
      </c>
      <c r="C406" s="341" t="s">
        <v>8</v>
      </c>
      <c r="D406" s="403"/>
      <c r="E406" s="339" t="s">
        <v>6</v>
      </c>
      <c r="F406" s="346"/>
      <c r="G406" s="134" t="s">
        <v>11</v>
      </c>
      <c r="H406" s="135" t="s">
        <v>223</v>
      </c>
      <c r="I406" s="341" t="s">
        <v>127</v>
      </c>
      <c r="J406" s="347"/>
      <c r="K406" s="348"/>
    </row>
    <row r="407" spans="1:11" ht="36" customHeight="1" thickBot="1">
      <c r="A407" s="400"/>
      <c r="B407" s="402"/>
      <c r="C407" s="142" t="s">
        <v>9</v>
      </c>
      <c r="D407" s="142" t="s">
        <v>10</v>
      </c>
      <c r="E407" s="143">
        <v>2016</v>
      </c>
      <c r="F407" s="143">
        <v>2017</v>
      </c>
      <c r="G407" s="143">
        <v>2018</v>
      </c>
      <c r="H407" s="145">
        <v>2018</v>
      </c>
      <c r="I407" s="144">
        <v>2019</v>
      </c>
      <c r="J407" s="144">
        <v>2020</v>
      </c>
      <c r="K407" s="146">
        <v>2021</v>
      </c>
    </row>
    <row r="408" spans="1:11" ht="15">
      <c r="A408" s="215"/>
      <c r="B408" s="216"/>
      <c r="C408" s="382" t="s">
        <v>71</v>
      </c>
      <c r="D408" s="383"/>
      <c r="E408" s="213"/>
      <c r="F408" s="213"/>
      <c r="G408" s="213"/>
      <c r="H408" s="213"/>
      <c r="I408" s="213"/>
      <c r="J408" s="213"/>
      <c r="K408" s="214"/>
    </row>
    <row r="409" spans="1:11" ht="18.75" customHeight="1">
      <c r="A409" s="105"/>
      <c r="B409" s="86"/>
      <c r="C409" s="384" t="s">
        <v>236</v>
      </c>
      <c r="D409" s="385"/>
      <c r="E409" s="63"/>
      <c r="F409" s="63"/>
      <c r="G409" s="63"/>
      <c r="H409" s="63"/>
      <c r="I409" s="63"/>
      <c r="J409" s="63"/>
      <c r="K409" s="120"/>
    </row>
    <row r="410" spans="1:11" ht="15">
      <c r="A410" s="93" t="s">
        <v>24</v>
      </c>
      <c r="B410" s="30"/>
      <c r="C410" s="386" t="s">
        <v>104</v>
      </c>
      <c r="D410" s="387"/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94">
        <v>0</v>
      </c>
    </row>
    <row r="411" spans="1:11" ht="15.75" thickBot="1">
      <c r="A411" s="147" t="s">
        <v>103</v>
      </c>
      <c r="B411" s="76"/>
      <c r="C411" s="388" t="s">
        <v>104</v>
      </c>
      <c r="D411" s="389"/>
      <c r="E411" s="81">
        <v>0</v>
      </c>
      <c r="F411" s="81">
        <v>0</v>
      </c>
      <c r="G411" s="81">
        <v>0</v>
      </c>
      <c r="H411" s="81">
        <v>0</v>
      </c>
      <c r="I411" s="81">
        <v>0</v>
      </c>
      <c r="J411" s="81">
        <v>0</v>
      </c>
      <c r="K411" s="119">
        <v>0</v>
      </c>
    </row>
    <row r="412" spans="1:11" ht="15.75" thickTop="1">
      <c r="A412" s="219"/>
      <c r="B412" s="220"/>
      <c r="C412" s="390" t="s">
        <v>236</v>
      </c>
      <c r="D412" s="391"/>
      <c r="E412" s="217"/>
      <c r="F412" s="217"/>
      <c r="G412" s="217"/>
      <c r="H412" s="217"/>
      <c r="I412" s="217"/>
      <c r="J412" s="217"/>
      <c r="K412" s="218"/>
    </row>
    <row r="413" spans="1:11" ht="15">
      <c r="A413" s="148"/>
      <c r="B413" s="73"/>
      <c r="C413" s="392" t="s">
        <v>112</v>
      </c>
      <c r="D413" s="393"/>
      <c r="E413" s="63"/>
      <c r="F413" s="63"/>
      <c r="G413" s="63"/>
      <c r="H413" s="63"/>
      <c r="I413" s="63"/>
      <c r="J413" s="63"/>
      <c r="K413" s="120"/>
    </row>
    <row r="414" spans="1:11" ht="15">
      <c r="A414" s="93">
        <v>111</v>
      </c>
      <c r="B414" s="25"/>
      <c r="C414" s="386" t="s">
        <v>115</v>
      </c>
      <c r="D414" s="394"/>
      <c r="E414" s="13"/>
      <c r="F414" s="13"/>
      <c r="G414" s="13">
        <v>0</v>
      </c>
      <c r="H414" s="13">
        <v>0</v>
      </c>
      <c r="I414" s="13">
        <v>0</v>
      </c>
      <c r="J414" s="13">
        <v>0</v>
      </c>
      <c r="K414" s="94">
        <v>0</v>
      </c>
    </row>
    <row r="415" spans="1:11" ht="15">
      <c r="A415" s="91">
        <v>41</v>
      </c>
      <c r="B415" s="25"/>
      <c r="C415" s="386" t="s">
        <v>115</v>
      </c>
      <c r="D415" s="394"/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94">
        <v>0</v>
      </c>
    </row>
    <row r="416" spans="1:11" ht="15">
      <c r="A416" s="149"/>
      <c r="B416" s="25"/>
      <c r="C416" s="31"/>
      <c r="D416" s="32"/>
      <c r="E416" s="13"/>
      <c r="F416" s="13"/>
      <c r="G416" s="13"/>
      <c r="H416" s="13"/>
      <c r="I416" s="13"/>
      <c r="J416" s="13"/>
      <c r="K416" s="94"/>
    </row>
    <row r="417" spans="1:11" ht="16.5" thickBot="1">
      <c r="A417" s="129"/>
      <c r="B417" s="122"/>
      <c r="C417" s="404" t="s">
        <v>113</v>
      </c>
      <c r="D417" s="405"/>
      <c r="E417" s="123">
        <v>0</v>
      </c>
      <c r="F417" s="123">
        <v>0</v>
      </c>
      <c r="G417" s="123">
        <v>0</v>
      </c>
      <c r="H417" s="332">
        <v>0</v>
      </c>
      <c r="I417" s="123">
        <v>0</v>
      </c>
      <c r="J417" s="123">
        <v>0</v>
      </c>
      <c r="K417" s="124">
        <v>0</v>
      </c>
    </row>
    <row r="418" spans="1:11" ht="12.75" customHeight="1">
      <c r="A418" s="369" t="s">
        <v>121</v>
      </c>
      <c r="B418" s="370"/>
      <c r="C418" s="370"/>
      <c r="D418" s="371"/>
      <c r="E418" s="361">
        <v>227322</v>
      </c>
      <c r="F418" s="361">
        <v>244586</v>
      </c>
      <c r="G418" s="361">
        <v>193180</v>
      </c>
      <c r="H418" s="361">
        <v>254098</v>
      </c>
      <c r="I418" s="361">
        <v>211950</v>
      </c>
      <c r="J418" s="361">
        <f>I418</f>
        <v>211950</v>
      </c>
      <c r="K418" s="375">
        <f>I418</f>
        <v>211950</v>
      </c>
    </row>
    <row r="419" spans="1:11" ht="15" customHeight="1">
      <c r="A419" s="372"/>
      <c r="B419" s="373"/>
      <c r="C419" s="373"/>
      <c r="D419" s="374"/>
      <c r="E419" s="362"/>
      <c r="F419" s="362"/>
      <c r="G419" s="362"/>
      <c r="H419" s="362"/>
      <c r="I419" s="362"/>
      <c r="J419" s="362"/>
      <c r="K419" s="376"/>
    </row>
    <row r="420" spans="1:11" ht="12.75" customHeight="1">
      <c r="A420" s="363" t="s">
        <v>105</v>
      </c>
      <c r="B420" s="377"/>
      <c r="C420" s="377"/>
      <c r="D420" s="378"/>
      <c r="E420" s="358">
        <f aca="true" t="shared" si="43" ref="E420:K420">SUM(E360+E401)</f>
        <v>194519</v>
      </c>
      <c r="F420" s="358">
        <f t="shared" si="43"/>
        <v>223179</v>
      </c>
      <c r="G420" s="358">
        <f t="shared" si="43"/>
        <v>193180</v>
      </c>
      <c r="H420" s="358">
        <f t="shared" si="43"/>
        <v>237488</v>
      </c>
      <c r="I420" s="358">
        <f t="shared" si="43"/>
        <v>211950</v>
      </c>
      <c r="J420" s="358">
        <f t="shared" si="43"/>
        <v>211950</v>
      </c>
      <c r="K420" s="358">
        <f t="shared" si="43"/>
        <v>211950</v>
      </c>
    </row>
    <row r="421" spans="1:11" ht="12.75" customHeight="1">
      <c r="A421" s="379"/>
      <c r="B421" s="380"/>
      <c r="C421" s="380"/>
      <c r="D421" s="381"/>
      <c r="E421" s="360"/>
      <c r="F421" s="360"/>
      <c r="G421" s="360"/>
      <c r="H421" s="360"/>
      <c r="I421" s="360"/>
      <c r="J421" s="360"/>
      <c r="K421" s="360"/>
    </row>
    <row r="422" spans="1:11" ht="12.75" customHeight="1">
      <c r="A422" s="363" t="s">
        <v>185</v>
      </c>
      <c r="B422" s="364"/>
      <c r="C422" s="364"/>
      <c r="D422" s="365"/>
      <c r="E422" s="358">
        <f aca="true" t="shared" si="44" ref="E422:K422">SUM(E418-E420)</f>
        <v>32803</v>
      </c>
      <c r="F422" s="358">
        <f t="shared" si="44"/>
        <v>21407</v>
      </c>
      <c r="G422" s="358">
        <f t="shared" si="44"/>
        <v>0</v>
      </c>
      <c r="H422" s="358">
        <f t="shared" si="44"/>
        <v>16610</v>
      </c>
      <c r="I422" s="358">
        <f t="shared" si="44"/>
        <v>0</v>
      </c>
      <c r="J422" s="358">
        <f t="shared" si="44"/>
        <v>0</v>
      </c>
      <c r="K422" s="358">
        <f t="shared" si="44"/>
        <v>0</v>
      </c>
    </row>
    <row r="423" spans="1:11" ht="13.5" customHeight="1" thickBot="1">
      <c r="A423" s="366"/>
      <c r="B423" s="367"/>
      <c r="C423" s="367"/>
      <c r="D423" s="368"/>
      <c r="E423" s="359"/>
      <c r="F423" s="359"/>
      <c r="G423" s="359"/>
      <c r="H423" s="359"/>
      <c r="I423" s="359"/>
      <c r="J423" s="359"/>
      <c r="K423" s="359"/>
    </row>
  </sheetData>
  <sheetProtection/>
  <mergeCells count="384">
    <mergeCell ref="A1:D1"/>
    <mergeCell ref="A3:A4"/>
    <mergeCell ref="B3:B4"/>
    <mergeCell ref="C3:D3"/>
    <mergeCell ref="E3:F3"/>
    <mergeCell ref="I3:K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8:D58"/>
    <mergeCell ref="C59:D59"/>
    <mergeCell ref="C60:D60"/>
    <mergeCell ref="C61:D61"/>
    <mergeCell ref="C62:D62"/>
    <mergeCell ref="C63:D63"/>
    <mergeCell ref="C64:D64"/>
    <mergeCell ref="C65:D65"/>
    <mergeCell ref="C67:D67"/>
    <mergeCell ref="C69:D69"/>
    <mergeCell ref="C70:D70"/>
    <mergeCell ref="C71:D71"/>
    <mergeCell ref="C72:D72"/>
    <mergeCell ref="C73:D73"/>
    <mergeCell ref="C74:D74"/>
    <mergeCell ref="C76:D76"/>
    <mergeCell ref="C77:D77"/>
    <mergeCell ref="C78:D78"/>
    <mergeCell ref="C80:D80"/>
    <mergeCell ref="C81:D81"/>
    <mergeCell ref="C82:D82"/>
    <mergeCell ref="C84:D84"/>
    <mergeCell ref="C85:D85"/>
    <mergeCell ref="C86:D86"/>
    <mergeCell ref="C88:D88"/>
    <mergeCell ref="C103:D103"/>
    <mergeCell ref="C89:D89"/>
    <mergeCell ref="C90:D90"/>
    <mergeCell ref="C91:D91"/>
    <mergeCell ref="C93:D93"/>
    <mergeCell ref="C94:D94"/>
    <mergeCell ref="C95:D95"/>
    <mergeCell ref="C104:D104"/>
    <mergeCell ref="C106:D106"/>
    <mergeCell ref="C107:D107"/>
    <mergeCell ref="C108:D108"/>
    <mergeCell ref="C110:D110"/>
    <mergeCell ref="C97:D97"/>
    <mergeCell ref="C98:D98"/>
    <mergeCell ref="C99:D99"/>
    <mergeCell ref="C100:D100"/>
    <mergeCell ref="C102:D102"/>
    <mergeCell ref="C123:D123"/>
    <mergeCell ref="C111:D111"/>
    <mergeCell ref="C112:D112"/>
    <mergeCell ref="C114:D114"/>
    <mergeCell ref="C115:D115"/>
    <mergeCell ref="C116:D116"/>
    <mergeCell ref="C126:D126"/>
    <mergeCell ref="C127:D127"/>
    <mergeCell ref="C128:D128"/>
    <mergeCell ref="C129:D129"/>
    <mergeCell ref="C130:D130"/>
    <mergeCell ref="C117:D117"/>
    <mergeCell ref="C118:D118"/>
    <mergeCell ref="C119:D119"/>
    <mergeCell ref="C121:D121"/>
    <mergeCell ref="C122:D122"/>
    <mergeCell ref="C131:D131"/>
    <mergeCell ref="C132:D132"/>
    <mergeCell ref="C133:D133"/>
    <mergeCell ref="C134:D134"/>
    <mergeCell ref="C135:D135"/>
    <mergeCell ref="C136:D136"/>
    <mergeCell ref="C138:D138"/>
    <mergeCell ref="C139:D139"/>
    <mergeCell ref="C140:D140"/>
    <mergeCell ref="C141:D141"/>
    <mergeCell ref="C142:D142"/>
    <mergeCell ref="C143:D143"/>
    <mergeCell ref="C151:D151"/>
    <mergeCell ref="C152:D152"/>
    <mergeCell ref="C153:D153"/>
    <mergeCell ref="C154:D154"/>
    <mergeCell ref="C156:D156"/>
    <mergeCell ref="C144:D144"/>
    <mergeCell ref="C146:D146"/>
    <mergeCell ref="C147:D147"/>
    <mergeCell ref="C148:D148"/>
    <mergeCell ref="C149:D149"/>
    <mergeCell ref="C157:D157"/>
    <mergeCell ref="C158:D158"/>
    <mergeCell ref="C159:D159"/>
    <mergeCell ref="C161:D161"/>
    <mergeCell ref="C162:D162"/>
    <mergeCell ref="C163:D163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8:D208"/>
    <mergeCell ref="C209:D209"/>
    <mergeCell ref="C210:D210"/>
    <mergeCell ref="C211:D211"/>
    <mergeCell ref="C212:D212"/>
    <mergeCell ref="C213:D213"/>
    <mergeCell ref="C215:D215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6:D226"/>
    <mergeCell ref="C227:D227"/>
    <mergeCell ref="C228:D228"/>
    <mergeCell ref="C229:D229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3:D303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8:D318"/>
    <mergeCell ref="C319:D319"/>
    <mergeCell ref="C320:D320"/>
    <mergeCell ref="C321:D321"/>
    <mergeCell ref="C322:D322"/>
    <mergeCell ref="C323:D323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6:D336"/>
    <mergeCell ref="C337:D337"/>
    <mergeCell ref="C341:D341"/>
    <mergeCell ref="C342:D342"/>
    <mergeCell ref="C343:D343"/>
    <mergeCell ref="C345:D345"/>
    <mergeCell ref="C346:D346"/>
    <mergeCell ref="C349:D349"/>
    <mergeCell ref="C350:D350"/>
    <mergeCell ref="C351:D351"/>
    <mergeCell ref="C352:D352"/>
    <mergeCell ref="C353:D353"/>
    <mergeCell ref="C354:D354"/>
    <mergeCell ref="C355:D355"/>
    <mergeCell ref="C357:D357"/>
    <mergeCell ref="C358:D358"/>
    <mergeCell ref="C359:D359"/>
    <mergeCell ref="C360:D360"/>
    <mergeCell ref="C361:D361"/>
    <mergeCell ref="A363:C363"/>
    <mergeCell ref="A364:A365"/>
    <mergeCell ref="B364:B365"/>
    <mergeCell ref="C364:D364"/>
    <mergeCell ref="E364:F364"/>
    <mergeCell ref="I364:K364"/>
    <mergeCell ref="C366:D366"/>
    <mergeCell ref="C368:D368"/>
    <mergeCell ref="C369:D369"/>
    <mergeCell ref="C371:D371"/>
    <mergeCell ref="C374:D374"/>
    <mergeCell ref="C375:D375"/>
    <mergeCell ref="C376:D376"/>
    <mergeCell ref="C377:D377"/>
    <mergeCell ref="C379:D379"/>
    <mergeCell ref="C380:D380"/>
    <mergeCell ref="C381:D381"/>
    <mergeCell ref="C382:D382"/>
    <mergeCell ref="C384:D384"/>
    <mergeCell ref="C385:D385"/>
    <mergeCell ref="C387:D387"/>
    <mergeCell ref="C388:D388"/>
    <mergeCell ref="C417:D417"/>
    <mergeCell ref="C390:D390"/>
    <mergeCell ref="C391:D391"/>
    <mergeCell ref="C392:D392"/>
    <mergeCell ref="C394:D394"/>
    <mergeCell ref="C396:D396"/>
    <mergeCell ref="C397:D397"/>
    <mergeCell ref="C414:D414"/>
    <mergeCell ref="H418:H419"/>
    <mergeCell ref="C399:D399"/>
    <mergeCell ref="C401:D401"/>
    <mergeCell ref="A403:D403"/>
    <mergeCell ref="A406:A407"/>
    <mergeCell ref="B406:B407"/>
    <mergeCell ref="C406:D406"/>
    <mergeCell ref="E406:F406"/>
    <mergeCell ref="C415:D415"/>
    <mergeCell ref="I420:I421"/>
    <mergeCell ref="I406:K406"/>
    <mergeCell ref="C408:D408"/>
    <mergeCell ref="C409:D409"/>
    <mergeCell ref="C410:D410"/>
    <mergeCell ref="C411:D411"/>
    <mergeCell ref="I418:I419"/>
    <mergeCell ref="J418:J419"/>
    <mergeCell ref="C412:D412"/>
    <mergeCell ref="C413:D413"/>
    <mergeCell ref="A422:D423"/>
    <mergeCell ref="E422:E423"/>
    <mergeCell ref="F422:F423"/>
    <mergeCell ref="G422:G423"/>
    <mergeCell ref="H422:H423"/>
    <mergeCell ref="A418:D419"/>
    <mergeCell ref="F418:F419"/>
    <mergeCell ref="G418:G419"/>
    <mergeCell ref="A420:D421"/>
    <mergeCell ref="E420:E421"/>
    <mergeCell ref="I422:I423"/>
    <mergeCell ref="J420:J421"/>
    <mergeCell ref="K420:K421"/>
    <mergeCell ref="E418:E419"/>
    <mergeCell ref="J422:J423"/>
    <mergeCell ref="K422:K423"/>
    <mergeCell ref="K418:K419"/>
    <mergeCell ref="F420:F421"/>
    <mergeCell ref="G420:G421"/>
    <mergeCell ref="H420:H421"/>
  </mergeCells>
  <printOptions/>
  <pageMargins left="0.7" right="0.7" top="0.75" bottom="0.75" header="0.3" footer="0.3"/>
  <pageSetup horizontalDpi="360" verticalDpi="36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3">
      <selection activeCell="I21" sqref="I21:J21"/>
    </sheetView>
  </sheetViews>
  <sheetFormatPr defaultColWidth="9.140625" defaultRowHeight="12.75"/>
  <cols>
    <col min="1" max="1" width="58.8515625" style="0" customWidth="1"/>
    <col min="2" max="3" width="13.28125" style="0" customWidth="1"/>
    <col min="4" max="5" width="12.7109375" style="0" customWidth="1"/>
    <col min="6" max="8" width="11.7109375" style="0" customWidth="1"/>
  </cols>
  <sheetData>
    <row r="2" ht="13.5" thickBot="1">
      <c r="E2" s="262"/>
    </row>
    <row r="3" spans="1:8" ht="12.75">
      <c r="A3" s="306"/>
      <c r="B3" s="307" t="s">
        <v>291</v>
      </c>
      <c r="C3" s="308" t="s">
        <v>291</v>
      </c>
      <c r="D3" s="309" t="s">
        <v>293</v>
      </c>
      <c r="E3" s="310" t="s">
        <v>295</v>
      </c>
      <c r="F3" s="311" t="s">
        <v>296</v>
      </c>
      <c r="G3" s="312"/>
      <c r="H3" s="313"/>
    </row>
    <row r="4" spans="1:8" ht="12.75">
      <c r="A4" s="314"/>
      <c r="B4" s="315" t="s">
        <v>292</v>
      </c>
      <c r="C4" s="316" t="s">
        <v>292</v>
      </c>
      <c r="D4" s="317" t="s">
        <v>294</v>
      </c>
      <c r="E4" s="318" t="s">
        <v>244</v>
      </c>
      <c r="F4" s="319"/>
      <c r="G4" s="320"/>
      <c r="H4" s="321"/>
    </row>
    <row r="5" spans="1:8" ht="13.5" thickBot="1">
      <c r="A5" s="322"/>
      <c r="B5" s="323" t="s">
        <v>245</v>
      </c>
      <c r="C5" s="324" t="s">
        <v>246</v>
      </c>
      <c r="D5" s="325">
        <v>2018</v>
      </c>
      <c r="E5" s="326" t="s">
        <v>247</v>
      </c>
      <c r="F5" s="326" t="s">
        <v>248</v>
      </c>
      <c r="G5" s="323" t="s">
        <v>249</v>
      </c>
      <c r="H5" s="327" t="s">
        <v>250</v>
      </c>
    </row>
    <row r="6" spans="1:8" ht="15">
      <c r="A6" s="270" t="s">
        <v>251</v>
      </c>
      <c r="B6" s="244"/>
      <c r="C6" s="245"/>
      <c r="D6" s="245"/>
      <c r="E6" s="244"/>
      <c r="F6" s="244"/>
      <c r="G6" s="244"/>
      <c r="H6" s="271"/>
    </row>
    <row r="7" spans="1:9" ht="15">
      <c r="A7" s="272" t="s">
        <v>240</v>
      </c>
      <c r="B7" s="246">
        <v>158267</v>
      </c>
      <c r="C7" s="246">
        <v>165714</v>
      </c>
      <c r="D7" s="246">
        <v>164182</v>
      </c>
      <c r="E7" s="246">
        <v>182822</v>
      </c>
      <c r="F7" s="246">
        <v>179312</v>
      </c>
      <c r="G7" s="246">
        <f>F7</f>
        <v>179312</v>
      </c>
      <c r="H7" s="273">
        <f>F7</f>
        <v>179312</v>
      </c>
      <c r="I7" s="247"/>
    </row>
    <row r="8" spans="1:9" ht="15">
      <c r="A8" s="274" t="s">
        <v>252</v>
      </c>
      <c r="B8" s="248">
        <v>139321</v>
      </c>
      <c r="C8" s="248">
        <v>145445</v>
      </c>
      <c r="D8" s="248">
        <v>144000</v>
      </c>
      <c r="E8" s="248">
        <v>162645</v>
      </c>
      <c r="F8" s="248">
        <v>159000</v>
      </c>
      <c r="G8" s="248">
        <f>F8</f>
        <v>159000</v>
      </c>
      <c r="H8" s="275">
        <f>F8</f>
        <v>159000</v>
      </c>
      <c r="I8" s="249"/>
    </row>
    <row r="9" spans="1:8" ht="15">
      <c r="A9" s="274"/>
      <c r="B9" s="250"/>
      <c r="C9" s="250"/>
      <c r="D9" s="250"/>
      <c r="E9" s="250"/>
      <c r="F9" s="250"/>
      <c r="G9" s="250"/>
      <c r="H9" s="276"/>
    </row>
    <row r="10" spans="1:8" ht="15">
      <c r="A10" s="274" t="s">
        <v>253</v>
      </c>
      <c r="B10" s="250">
        <v>10638</v>
      </c>
      <c r="C10" s="250">
        <v>10870</v>
      </c>
      <c r="D10" s="250">
        <v>10812</v>
      </c>
      <c r="E10" s="250">
        <v>10812</v>
      </c>
      <c r="F10" s="250">
        <v>10912</v>
      </c>
      <c r="G10" s="250">
        <f>F10</f>
        <v>10912</v>
      </c>
      <c r="H10" s="276">
        <f>F10</f>
        <v>10912</v>
      </c>
    </row>
    <row r="11" spans="1:8" ht="15">
      <c r="A11" s="274" t="s">
        <v>254</v>
      </c>
      <c r="B11" s="250">
        <v>8308</v>
      </c>
      <c r="C11" s="250">
        <v>9399</v>
      </c>
      <c r="D11" s="250">
        <v>9370</v>
      </c>
      <c r="E11" s="250">
        <v>9365</v>
      </c>
      <c r="F11" s="250">
        <v>9400</v>
      </c>
      <c r="G11" s="250">
        <f>F11</f>
        <v>9400</v>
      </c>
      <c r="H11" s="276">
        <f>F11</f>
        <v>9400</v>
      </c>
    </row>
    <row r="12" spans="1:8" ht="15">
      <c r="A12" s="97" t="s">
        <v>255</v>
      </c>
      <c r="B12" s="244">
        <v>24516</v>
      </c>
      <c r="C12" s="244">
        <v>23950</v>
      </c>
      <c r="D12" s="244">
        <v>26798</v>
      </c>
      <c r="E12" s="244">
        <v>28670</v>
      </c>
      <c r="F12" s="244">
        <v>29038</v>
      </c>
      <c r="G12" s="244">
        <f>F12</f>
        <v>29038</v>
      </c>
      <c r="H12" s="271">
        <f>F12</f>
        <v>29038</v>
      </c>
    </row>
    <row r="13" spans="1:10" ht="15.75" thickBot="1">
      <c r="A13" s="277" t="s">
        <v>242</v>
      </c>
      <c r="B13" s="251">
        <v>28487</v>
      </c>
      <c r="C13" s="251">
        <v>8565</v>
      </c>
      <c r="D13" s="251">
        <v>2200</v>
      </c>
      <c r="E13" s="251">
        <v>4111</v>
      </c>
      <c r="F13" s="251">
        <v>3600</v>
      </c>
      <c r="G13" s="251">
        <f>F13</f>
        <v>3600</v>
      </c>
      <c r="H13" s="278">
        <f>F13</f>
        <v>3600</v>
      </c>
      <c r="J13" s="262"/>
    </row>
    <row r="14" spans="1:8" ht="15.75" thickTop="1">
      <c r="A14" s="270" t="s">
        <v>256</v>
      </c>
      <c r="B14" s="244">
        <v>0</v>
      </c>
      <c r="C14" s="245">
        <v>0</v>
      </c>
      <c r="D14" s="245">
        <v>0</v>
      </c>
      <c r="E14" s="244">
        <v>0</v>
      </c>
      <c r="F14" s="244">
        <v>0</v>
      </c>
      <c r="G14" s="244">
        <v>0</v>
      </c>
      <c r="H14" s="271">
        <v>0</v>
      </c>
    </row>
    <row r="15" spans="1:8" ht="12.75">
      <c r="A15" s="279" t="s">
        <v>257</v>
      </c>
      <c r="B15" s="252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80">
        <v>0</v>
      </c>
    </row>
    <row r="16" spans="1:8" ht="12.75">
      <c r="A16" s="97" t="s">
        <v>242</v>
      </c>
      <c r="B16" s="252">
        <v>0</v>
      </c>
      <c r="C16" s="252">
        <v>18500</v>
      </c>
      <c r="D16" s="252">
        <v>0</v>
      </c>
      <c r="E16" s="252">
        <v>7050</v>
      </c>
      <c r="F16" s="252">
        <v>0</v>
      </c>
      <c r="G16" s="252">
        <v>0</v>
      </c>
      <c r="H16" s="280">
        <v>0</v>
      </c>
    </row>
    <row r="17" spans="1:9" ht="15">
      <c r="A17" s="281" t="s">
        <v>258</v>
      </c>
      <c r="B17" s="253">
        <v>0</v>
      </c>
      <c r="C17" s="254">
        <v>0</v>
      </c>
      <c r="D17" s="254">
        <v>0</v>
      </c>
      <c r="E17" s="253">
        <v>0</v>
      </c>
      <c r="F17" s="253">
        <v>0</v>
      </c>
      <c r="G17" s="253">
        <v>0</v>
      </c>
      <c r="H17" s="282">
        <v>0</v>
      </c>
      <c r="I17" s="255"/>
    </row>
    <row r="18" spans="1:8" ht="12.75">
      <c r="A18" s="283" t="s">
        <v>259</v>
      </c>
      <c r="B18" s="256">
        <v>16052</v>
      </c>
      <c r="C18" s="257">
        <v>27857</v>
      </c>
      <c r="D18" s="257"/>
      <c r="E18" s="256">
        <v>31445</v>
      </c>
      <c r="F18" s="256"/>
      <c r="G18" s="256"/>
      <c r="H18" s="284"/>
    </row>
    <row r="19" spans="1:8" ht="12.75">
      <c r="A19" s="99" t="s">
        <v>260</v>
      </c>
      <c r="B19" s="258">
        <v>0</v>
      </c>
      <c r="C19" s="259">
        <v>0</v>
      </c>
      <c r="D19" s="259">
        <v>0</v>
      </c>
      <c r="E19" s="258">
        <v>0</v>
      </c>
      <c r="F19" s="258">
        <v>0</v>
      </c>
      <c r="G19" s="258">
        <v>0</v>
      </c>
      <c r="H19" s="285">
        <v>0</v>
      </c>
    </row>
    <row r="20" spans="1:8" ht="15">
      <c r="A20" s="286" t="s">
        <v>261</v>
      </c>
      <c r="B20" s="260">
        <f>SUM(B7+B12+B13+B15+B16+B17+B18+C19)</f>
        <v>227322</v>
      </c>
      <c r="C20" s="261">
        <f aca="true" t="shared" si="0" ref="C20:H20">SUM(C8:C19)</f>
        <v>244586</v>
      </c>
      <c r="D20" s="261">
        <f t="shared" si="0"/>
        <v>193180</v>
      </c>
      <c r="E20" s="260">
        <f t="shared" si="0"/>
        <v>254098</v>
      </c>
      <c r="F20" s="260">
        <f t="shared" si="0"/>
        <v>211950</v>
      </c>
      <c r="G20" s="260">
        <f t="shared" si="0"/>
        <v>211950</v>
      </c>
      <c r="H20" s="287">
        <f t="shared" si="0"/>
        <v>211950</v>
      </c>
    </row>
    <row r="21" spans="1:9" ht="15">
      <c r="A21" s="288"/>
      <c r="B21" s="263"/>
      <c r="C21" s="263"/>
      <c r="D21" s="263"/>
      <c r="E21" s="264"/>
      <c r="F21" s="263"/>
      <c r="G21" s="263"/>
      <c r="H21" s="289"/>
      <c r="I21" s="247"/>
    </row>
    <row r="22" spans="1:8" ht="15">
      <c r="A22" s="281" t="s">
        <v>101</v>
      </c>
      <c r="B22" s="267"/>
      <c r="C22" s="267"/>
      <c r="D22" s="267"/>
      <c r="E22" s="267"/>
      <c r="F22" s="267"/>
      <c r="G22" s="267"/>
      <c r="H22" s="292"/>
    </row>
    <row r="23" spans="1:8" ht="15">
      <c r="A23" s="291" t="s">
        <v>262</v>
      </c>
      <c r="B23" s="267">
        <v>70104</v>
      </c>
      <c r="C23" s="267">
        <v>78747</v>
      </c>
      <c r="D23" s="267">
        <v>86080</v>
      </c>
      <c r="E23" s="267">
        <v>86424</v>
      </c>
      <c r="F23" s="267">
        <v>100270</v>
      </c>
      <c r="G23" s="267">
        <f>F23</f>
        <v>100270</v>
      </c>
      <c r="H23" s="292">
        <f aca="true" t="shared" si="1" ref="H23:H29">F23</f>
        <v>100270</v>
      </c>
    </row>
    <row r="24" spans="1:8" ht="15">
      <c r="A24" s="291" t="s">
        <v>263</v>
      </c>
      <c r="B24" s="267">
        <v>3244</v>
      </c>
      <c r="C24" s="267">
        <v>2561</v>
      </c>
      <c r="D24" s="267">
        <v>3500</v>
      </c>
      <c r="E24" s="267">
        <v>2700</v>
      </c>
      <c r="F24" s="267">
        <v>3100</v>
      </c>
      <c r="G24" s="267">
        <f>F24</f>
        <v>3100</v>
      </c>
      <c r="H24" s="292">
        <f t="shared" si="1"/>
        <v>3100</v>
      </c>
    </row>
    <row r="25" spans="1:8" ht="15">
      <c r="A25" s="291" t="s">
        <v>264</v>
      </c>
      <c r="B25" s="267">
        <v>709</v>
      </c>
      <c r="C25" s="267">
        <v>570</v>
      </c>
      <c r="D25" s="267">
        <v>0</v>
      </c>
      <c r="E25" s="267">
        <v>527</v>
      </c>
      <c r="F25" s="267">
        <v>0</v>
      </c>
      <c r="G25" s="267">
        <f>F25</f>
        <v>0</v>
      </c>
      <c r="H25" s="292">
        <f t="shared" si="1"/>
        <v>0</v>
      </c>
    </row>
    <row r="26" spans="1:8" ht="15">
      <c r="A26" s="291" t="s">
        <v>265</v>
      </c>
      <c r="B26" s="267">
        <v>367</v>
      </c>
      <c r="C26" s="267">
        <v>534</v>
      </c>
      <c r="D26" s="267">
        <v>1350</v>
      </c>
      <c r="E26" s="267">
        <v>600</v>
      </c>
      <c r="F26" s="267">
        <v>1120</v>
      </c>
      <c r="G26" s="267">
        <f>F26</f>
        <v>1120</v>
      </c>
      <c r="H26" s="292">
        <f t="shared" si="1"/>
        <v>1120</v>
      </c>
    </row>
    <row r="27" spans="1:8" ht="15">
      <c r="A27" s="291" t="s">
        <v>266</v>
      </c>
      <c r="B27" s="267">
        <v>9481</v>
      </c>
      <c r="C27" s="267">
        <v>9873</v>
      </c>
      <c r="D27" s="267">
        <v>10600</v>
      </c>
      <c r="E27" s="267">
        <v>9798</v>
      </c>
      <c r="F27" s="267">
        <v>10230</v>
      </c>
      <c r="G27" s="267">
        <f>F27</f>
        <v>10230</v>
      </c>
      <c r="H27" s="292">
        <f t="shared" si="1"/>
        <v>10230</v>
      </c>
    </row>
    <row r="28" spans="1:8" ht="15">
      <c r="A28" s="291" t="s">
        <v>267</v>
      </c>
      <c r="B28" s="267">
        <v>5552</v>
      </c>
      <c r="C28" s="267">
        <v>6674</v>
      </c>
      <c r="D28" s="267">
        <v>7540</v>
      </c>
      <c r="E28" s="267">
        <v>7054</v>
      </c>
      <c r="F28" s="267">
        <v>7960</v>
      </c>
      <c r="G28" s="267">
        <v>7960</v>
      </c>
      <c r="H28" s="292">
        <f t="shared" si="1"/>
        <v>7960</v>
      </c>
    </row>
    <row r="29" spans="1:8" ht="15">
      <c r="A29" s="291" t="s">
        <v>268</v>
      </c>
      <c r="B29" s="267">
        <v>384</v>
      </c>
      <c r="C29" s="267">
        <v>424</v>
      </c>
      <c r="D29" s="267">
        <v>450</v>
      </c>
      <c r="E29" s="267">
        <v>480</v>
      </c>
      <c r="F29" s="267">
        <v>790</v>
      </c>
      <c r="G29" s="267">
        <f>F29</f>
        <v>790</v>
      </c>
      <c r="H29" s="292">
        <f t="shared" si="1"/>
        <v>790</v>
      </c>
    </row>
    <row r="30" spans="1:8" ht="15">
      <c r="A30" s="291" t="s">
        <v>269</v>
      </c>
      <c r="B30" s="267">
        <v>9424</v>
      </c>
      <c r="C30" s="267">
        <v>13108</v>
      </c>
      <c r="D30" s="267">
        <v>13330</v>
      </c>
      <c r="E30" s="267">
        <v>22025</v>
      </c>
      <c r="F30" s="267">
        <v>13510</v>
      </c>
      <c r="G30" s="267">
        <f aca="true" t="shared" si="2" ref="G30:G38">F30</f>
        <v>13510</v>
      </c>
      <c r="H30" s="292">
        <f aca="true" t="shared" si="3" ref="H30:H38">F30</f>
        <v>13510</v>
      </c>
    </row>
    <row r="31" spans="1:8" ht="15">
      <c r="A31" s="291" t="s">
        <v>270</v>
      </c>
      <c r="B31" s="267">
        <v>2445</v>
      </c>
      <c r="C31" s="267">
        <v>2939</v>
      </c>
      <c r="D31" s="267">
        <v>4200</v>
      </c>
      <c r="E31" s="267">
        <v>3600</v>
      </c>
      <c r="F31" s="267">
        <v>4500</v>
      </c>
      <c r="G31" s="267">
        <f t="shared" si="2"/>
        <v>4500</v>
      </c>
      <c r="H31" s="292">
        <f t="shared" si="3"/>
        <v>4500</v>
      </c>
    </row>
    <row r="32" spans="1:8" ht="15">
      <c r="A32" s="291" t="s">
        <v>271</v>
      </c>
      <c r="B32" s="267">
        <v>778</v>
      </c>
      <c r="C32" s="267">
        <v>757</v>
      </c>
      <c r="D32" s="267">
        <v>1050</v>
      </c>
      <c r="E32" s="267">
        <v>806</v>
      </c>
      <c r="F32" s="267">
        <v>900</v>
      </c>
      <c r="G32" s="267">
        <f t="shared" si="2"/>
        <v>900</v>
      </c>
      <c r="H32" s="292">
        <f t="shared" si="3"/>
        <v>900</v>
      </c>
    </row>
    <row r="33" spans="1:8" ht="15">
      <c r="A33" s="291" t="s">
        <v>272</v>
      </c>
      <c r="B33" s="267">
        <v>5861</v>
      </c>
      <c r="C33" s="267">
        <v>9729</v>
      </c>
      <c r="D33" s="267">
        <v>4900</v>
      </c>
      <c r="E33" s="267">
        <v>4840</v>
      </c>
      <c r="F33" s="267">
        <v>5490</v>
      </c>
      <c r="G33" s="267">
        <f t="shared" si="2"/>
        <v>5490</v>
      </c>
      <c r="H33" s="292">
        <f t="shared" si="3"/>
        <v>5490</v>
      </c>
    </row>
    <row r="34" spans="1:8" ht="15">
      <c r="A34" s="291" t="s">
        <v>273</v>
      </c>
      <c r="B34" s="267">
        <v>1027</v>
      </c>
      <c r="C34" s="267">
        <v>2472</v>
      </c>
      <c r="D34" s="267">
        <v>780</v>
      </c>
      <c r="E34" s="267">
        <v>685</v>
      </c>
      <c r="F34" s="267">
        <v>840</v>
      </c>
      <c r="G34" s="267">
        <f t="shared" si="2"/>
        <v>840</v>
      </c>
      <c r="H34" s="292">
        <f t="shared" si="3"/>
        <v>840</v>
      </c>
    </row>
    <row r="35" spans="1:8" ht="15">
      <c r="A35" s="291" t="s">
        <v>274</v>
      </c>
      <c r="B35" s="267">
        <v>33502</v>
      </c>
      <c r="C35" s="267">
        <v>39132</v>
      </c>
      <c r="D35" s="267">
        <v>40730</v>
      </c>
      <c r="E35" s="267">
        <v>39902</v>
      </c>
      <c r="F35" s="267">
        <v>42690</v>
      </c>
      <c r="G35" s="267">
        <f t="shared" si="2"/>
        <v>42690</v>
      </c>
      <c r="H35" s="292">
        <f t="shared" si="3"/>
        <v>42690</v>
      </c>
    </row>
    <row r="36" spans="1:8" ht="15">
      <c r="A36" s="291" t="s">
        <v>275</v>
      </c>
      <c r="B36" s="267">
        <v>23568</v>
      </c>
      <c r="C36" s="267">
        <v>0</v>
      </c>
      <c r="D36" s="267">
        <v>0</v>
      </c>
      <c r="E36" s="267">
        <v>0</v>
      </c>
      <c r="F36" s="267">
        <v>0</v>
      </c>
      <c r="G36" s="267">
        <f t="shared" si="2"/>
        <v>0</v>
      </c>
      <c r="H36" s="292">
        <f t="shared" si="3"/>
        <v>0</v>
      </c>
    </row>
    <row r="37" spans="1:8" ht="15">
      <c r="A37" s="291" t="s">
        <v>276</v>
      </c>
      <c r="B37" s="267">
        <v>11187</v>
      </c>
      <c r="C37" s="267">
        <v>12361</v>
      </c>
      <c r="D37" s="267">
        <v>17220</v>
      </c>
      <c r="E37" s="267">
        <v>17267</v>
      </c>
      <c r="F37" s="267">
        <v>19100</v>
      </c>
      <c r="G37" s="267">
        <f t="shared" si="2"/>
        <v>19100</v>
      </c>
      <c r="H37" s="292">
        <f t="shared" si="3"/>
        <v>19100</v>
      </c>
    </row>
    <row r="38" spans="1:8" ht="15">
      <c r="A38" s="291" t="s">
        <v>277</v>
      </c>
      <c r="B38" s="267">
        <v>834</v>
      </c>
      <c r="C38" s="267">
        <v>1241</v>
      </c>
      <c r="D38" s="267">
        <v>1450</v>
      </c>
      <c r="E38" s="267">
        <v>1276</v>
      </c>
      <c r="F38" s="267">
        <v>1450</v>
      </c>
      <c r="G38" s="267">
        <f t="shared" si="2"/>
        <v>1450</v>
      </c>
      <c r="H38" s="292">
        <f t="shared" si="3"/>
        <v>1450</v>
      </c>
    </row>
    <row r="39" spans="1:8" ht="15">
      <c r="A39" s="291"/>
      <c r="B39" s="267"/>
      <c r="C39" s="267"/>
      <c r="D39" s="267"/>
      <c r="E39" s="267"/>
      <c r="F39" s="267"/>
      <c r="G39" s="267"/>
      <c r="H39" s="292"/>
    </row>
    <row r="40" spans="1:8" ht="15">
      <c r="A40" s="270"/>
      <c r="B40" s="244"/>
      <c r="C40" s="245"/>
      <c r="D40" s="245"/>
      <c r="E40" s="244"/>
      <c r="F40" s="244"/>
      <c r="G40" s="244"/>
      <c r="H40" s="271"/>
    </row>
    <row r="41" spans="1:8" ht="15">
      <c r="A41" s="270" t="s">
        <v>101</v>
      </c>
      <c r="B41" s="244">
        <f aca="true" t="shared" si="4" ref="B41:H41">SUM(B23:B40)</f>
        <v>178467</v>
      </c>
      <c r="C41" s="245">
        <f t="shared" si="4"/>
        <v>181122</v>
      </c>
      <c r="D41" s="245">
        <f t="shared" si="4"/>
        <v>193180</v>
      </c>
      <c r="E41" s="244">
        <f t="shared" si="4"/>
        <v>197984</v>
      </c>
      <c r="F41" s="244">
        <f t="shared" si="4"/>
        <v>211950</v>
      </c>
      <c r="G41" s="244">
        <f t="shared" si="4"/>
        <v>211950</v>
      </c>
      <c r="H41" s="271">
        <f t="shared" si="4"/>
        <v>211950</v>
      </c>
    </row>
    <row r="42" spans="1:8" ht="15">
      <c r="A42" s="291"/>
      <c r="B42" s="267"/>
      <c r="C42" s="267"/>
      <c r="D42" s="267"/>
      <c r="E42" s="267"/>
      <c r="F42" s="267"/>
      <c r="G42" s="267"/>
      <c r="H42" s="292"/>
    </row>
    <row r="43" spans="1:8" ht="15">
      <c r="A43" s="293" t="s">
        <v>278</v>
      </c>
      <c r="B43" s="267">
        <v>0</v>
      </c>
      <c r="C43" s="267">
        <v>0</v>
      </c>
      <c r="D43" s="267">
        <v>0</v>
      </c>
      <c r="E43" s="267">
        <v>0</v>
      </c>
      <c r="F43" s="267">
        <v>0</v>
      </c>
      <c r="G43" s="267">
        <v>0</v>
      </c>
      <c r="H43" s="292">
        <v>0</v>
      </c>
    </row>
    <row r="44" spans="1:8" ht="15">
      <c r="A44" s="291"/>
      <c r="B44" s="267"/>
      <c r="C44" s="268"/>
      <c r="D44" s="268"/>
      <c r="E44" s="267"/>
      <c r="F44" s="267"/>
      <c r="G44" s="267"/>
      <c r="H44" s="292"/>
    </row>
    <row r="45" spans="1:8" ht="15">
      <c r="A45" s="281" t="s">
        <v>279</v>
      </c>
      <c r="B45" s="267"/>
      <c r="C45" s="268"/>
      <c r="D45" s="268"/>
      <c r="E45" s="267"/>
      <c r="F45" s="267"/>
      <c r="G45" s="267"/>
      <c r="H45" s="292"/>
    </row>
    <row r="46" spans="1:8" ht="15">
      <c r="A46" s="294" t="s">
        <v>280</v>
      </c>
      <c r="B46" s="265">
        <v>16052</v>
      </c>
      <c r="C46" s="266">
        <v>10000</v>
      </c>
      <c r="D46" s="266">
        <v>0</v>
      </c>
      <c r="E46" s="265">
        <v>4998</v>
      </c>
      <c r="F46" s="265">
        <v>0</v>
      </c>
      <c r="G46" s="265">
        <v>0</v>
      </c>
      <c r="H46" s="290">
        <v>0</v>
      </c>
    </row>
    <row r="47" spans="1:8" ht="15">
      <c r="A47" s="294" t="s">
        <v>281</v>
      </c>
      <c r="B47" s="265">
        <v>0</v>
      </c>
      <c r="C47" s="266">
        <v>0</v>
      </c>
      <c r="D47" s="266">
        <v>0</v>
      </c>
      <c r="E47" s="265">
        <v>7640</v>
      </c>
      <c r="F47" s="265">
        <v>0</v>
      </c>
      <c r="G47" s="265">
        <v>0</v>
      </c>
      <c r="H47" s="290">
        <v>0</v>
      </c>
    </row>
    <row r="48" spans="1:8" ht="15">
      <c r="A48" s="294" t="s">
        <v>282</v>
      </c>
      <c r="B48" s="265">
        <v>0</v>
      </c>
      <c r="C48" s="266">
        <v>0</v>
      </c>
      <c r="D48" s="266">
        <v>0</v>
      </c>
      <c r="E48" s="265">
        <v>9806</v>
      </c>
      <c r="F48" s="265">
        <v>0</v>
      </c>
      <c r="G48" s="265">
        <v>0</v>
      </c>
      <c r="H48" s="290">
        <v>0</v>
      </c>
    </row>
    <row r="49" spans="1:8" ht="15">
      <c r="A49" s="294" t="s">
        <v>283</v>
      </c>
      <c r="B49" s="265">
        <v>0</v>
      </c>
      <c r="C49" s="266">
        <v>0</v>
      </c>
      <c r="D49" s="266">
        <v>0</v>
      </c>
      <c r="E49" s="265">
        <v>420</v>
      </c>
      <c r="F49" s="265">
        <v>0</v>
      </c>
      <c r="G49" s="265">
        <v>0</v>
      </c>
      <c r="H49" s="290">
        <v>0</v>
      </c>
    </row>
    <row r="50" spans="1:8" ht="15">
      <c r="A50" s="294" t="s">
        <v>284</v>
      </c>
      <c r="B50" s="265">
        <v>0</v>
      </c>
      <c r="C50" s="266">
        <v>0</v>
      </c>
      <c r="D50" s="266">
        <v>0</v>
      </c>
      <c r="E50" s="265">
        <v>250</v>
      </c>
      <c r="F50" s="265">
        <v>0</v>
      </c>
      <c r="G50" s="265">
        <v>0</v>
      </c>
      <c r="H50" s="290">
        <v>0</v>
      </c>
    </row>
    <row r="51" spans="1:8" ht="15">
      <c r="A51" s="294" t="s">
        <v>285</v>
      </c>
      <c r="B51" s="265">
        <v>0</v>
      </c>
      <c r="C51" s="266">
        <v>15408</v>
      </c>
      <c r="D51" s="266">
        <v>0</v>
      </c>
      <c r="E51" s="265">
        <v>0</v>
      </c>
      <c r="F51" s="265">
        <v>0</v>
      </c>
      <c r="G51" s="265">
        <v>0</v>
      </c>
      <c r="H51" s="290">
        <v>0</v>
      </c>
    </row>
    <row r="52" spans="1:8" ht="15">
      <c r="A52" s="294" t="s">
        <v>286</v>
      </c>
      <c r="B52" s="265">
        <v>0</v>
      </c>
      <c r="C52" s="266">
        <v>16649</v>
      </c>
      <c r="D52" s="266">
        <v>0</v>
      </c>
      <c r="E52" s="265">
        <v>16390</v>
      </c>
      <c r="F52" s="265">
        <v>0</v>
      </c>
      <c r="G52" s="265">
        <v>0</v>
      </c>
      <c r="H52" s="290">
        <v>0</v>
      </c>
    </row>
    <row r="53" spans="1:8" ht="15">
      <c r="A53" s="294"/>
      <c r="B53" s="265"/>
      <c r="C53" s="266"/>
      <c r="D53" s="266"/>
      <c r="E53" s="265"/>
      <c r="F53" s="265"/>
      <c r="G53" s="265"/>
      <c r="H53" s="290"/>
    </row>
    <row r="54" spans="1:8" ht="15">
      <c r="A54" s="281" t="s">
        <v>287</v>
      </c>
      <c r="B54" s="253">
        <f aca="true" t="shared" si="5" ref="B54:H54">SUM(B46+B47+B48+B49+B50+B51+B52)</f>
        <v>16052</v>
      </c>
      <c r="C54" s="253">
        <f t="shared" si="5"/>
        <v>42057</v>
      </c>
      <c r="D54" s="253">
        <f t="shared" si="5"/>
        <v>0</v>
      </c>
      <c r="E54" s="253">
        <f t="shared" si="5"/>
        <v>39504</v>
      </c>
      <c r="F54" s="253">
        <f t="shared" si="5"/>
        <v>0</v>
      </c>
      <c r="G54" s="253">
        <f t="shared" si="5"/>
        <v>0</v>
      </c>
      <c r="H54" s="282">
        <f t="shared" si="5"/>
        <v>0</v>
      </c>
    </row>
    <row r="55" spans="1:8" ht="13.5" thickBot="1">
      <c r="A55" s="232" t="s">
        <v>288</v>
      </c>
      <c r="B55" s="299">
        <v>0</v>
      </c>
      <c r="C55" s="300">
        <v>0</v>
      </c>
      <c r="D55" s="300">
        <v>0</v>
      </c>
      <c r="E55" s="299">
        <v>0</v>
      </c>
      <c r="F55" s="299">
        <v>0</v>
      </c>
      <c r="G55" s="299">
        <v>0</v>
      </c>
      <c r="H55" s="301">
        <v>0</v>
      </c>
    </row>
    <row r="56" spans="1:8" ht="15">
      <c r="A56" s="302" t="s">
        <v>289</v>
      </c>
      <c r="B56" s="303">
        <f aca="true" t="shared" si="6" ref="B56:H56">SUM(B41+B54)</f>
        <v>194519</v>
      </c>
      <c r="C56" s="304">
        <f t="shared" si="6"/>
        <v>223179</v>
      </c>
      <c r="D56" s="304">
        <f t="shared" si="6"/>
        <v>193180</v>
      </c>
      <c r="E56" s="303">
        <f t="shared" si="6"/>
        <v>237488</v>
      </c>
      <c r="F56" s="303">
        <f t="shared" si="6"/>
        <v>211950</v>
      </c>
      <c r="G56" s="303">
        <f t="shared" si="6"/>
        <v>211950</v>
      </c>
      <c r="H56" s="305">
        <f t="shared" si="6"/>
        <v>211950</v>
      </c>
    </row>
    <row r="57" spans="1:8" ht="12.75">
      <c r="A57" s="288"/>
      <c r="B57" s="263"/>
      <c r="C57" s="263"/>
      <c r="D57" s="263"/>
      <c r="E57" s="269"/>
      <c r="F57" s="263"/>
      <c r="G57" s="263"/>
      <c r="H57" s="289"/>
    </row>
    <row r="58" spans="1:8" ht="13.5" thickBot="1">
      <c r="A58" s="295" t="s">
        <v>290</v>
      </c>
      <c r="B58" s="296">
        <f aca="true" t="shared" si="7" ref="B58:H58">B20-B56</f>
        <v>32803</v>
      </c>
      <c r="C58" s="297">
        <f t="shared" si="7"/>
        <v>21407</v>
      </c>
      <c r="D58" s="297">
        <f t="shared" si="7"/>
        <v>0</v>
      </c>
      <c r="E58" s="296">
        <f t="shared" si="7"/>
        <v>16610</v>
      </c>
      <c r="F58" s="296">
        <f t="shared" si="7"/>
        <v>0</v>
      </c>
      <c r="G58" s="296">
        <f t="shared" si="7"/>
        <v>0</v>
      </c>
      <c r="H58" s="298">
        <f t="shared" si="7"/>
        <v>0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YOUR-BA493FB187</cp:lastModifiedBy>
  <cp:lastPrinted>2018-12-20T09:06:49Z</cp:lastPrinted>
  <dcterms:created xsi:type="dcterms:W3CDTF">2007-10-14T15:48:39Z</dcterms:created>
  <dcterms:modified xsi:type="dcterms:W3CDTF">2018-12-20T11:03:30Z</dcterms:modified>
  <cp:category/>
  <cp:version/>
  <cp:contentType/>
  <cp:contentStatus/>
</cp:coreProperties>
</file>